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00" windowHeight="7665" tabRatio="602"/>
  </bookViews>
  <sheets>
    <sheet name="Анализ на 01101.2020г" sheetId="19" r:id="rId1"/>
  </sheets>
  <calcPr calcId="145621"/>
</workbook>
</file>

<file path=xl/calcChain.xml><?xml version="1.0" encoding="utf-8"?>
<calcChain xmlns="http://schemas.openxmlformats.org/spreadsheetml/2006/main">
  <c r="F21" i="19" l="1"/>
  <c r="F20" i="19"/>
  <c r="F19" i="19"/>
  <c r="F18" i="19"/>
  <c r="B38" i="19"/>
  <c r="D38" i="19"/>
  <c r="D52" i="19"/>
  <c r="D87" i="19"/>
  <c r="D16" i="19"/>
  <c r="B22" i="19"/>
  <c r="C22" i="19"/>
  <c r="D22" i="19"/>
  <c r="D66" i="19"/>
  <c r="D49" i="19"/>
  <c r="E49" i="19" s="1"/>
  <c r="D42" i="19"/>
  <c r="D62" i="19"/>
  <c r="E62" i="19" s="1"/>
  <c r="E63" i="19"/>
  <c r="E60" i="19"/>
  <c r="E50" i="19"/>
  <c r="E47" i="19"/>
  <c r="F22" i="19" l="1"/>
  <c r="C86" i="19"/>
  <c r="C87" i="19" s="1"/>
  <c r="F83" i="19"/>
  <c r="C82" i="19"/>
  <c r="C81" i="19"/>
  <c r="C80" i="19"/>
  <c r="F80" i="19" s="1"/>
  <c r="C79" i="19"/>
  <c r="C78" i="19"/>
  <c r="C77" i="19"/>
  <c r="C76" i="19"/>
  <c r="F76" i="19" s="1"/>
  <c r="C75" i="19"/>
  <c r="C74" i="19"/>
  <c r="C73" i="19"/>
  <c r="C72" i="19"/>
  <c r="C71" i="19"/>
  <c r="C70" i="19"/>
  <c r="F70" i="19" s="1"/>
  <c r="C69" i="19"/>
  <c r="C68" i="19"/>
  <c r="E68" i="19" s="1"/>
  <c r="C65" i="19"/>
  <c r="E65" i="19" s="1"/>
  <c r="C64" i="19"/>
  <c r="F64" i="19" s="1"/>
  <c r="C61" i="19"/>
  <c r="C58" i="19"/>
  <c r="C57" i="19"/>
  <c r="C56" i="19"/>
  <c r="C55" i="19"/>
  <c r="C54" i="19"/>
  <c r="C51" i="19"/>
  <c r="E51" i="19" s="1"/>
  <c r="E52" i="19" s="1"/>
  <c r="C48" i="19"/>
  <c r="E48" i="19" s="1"/>
  <c r="C45" i="19"/>
  <c r="C44" i="19"/>
  <c r="E44" i="19" s="1"/>
  <c r="C41" i="19"/>
  <c r="E41" i="19" s="1"/>
  <c r="C37" i="19"/>
  <c r="E37" i="19" s="1"/>
  <c r="E38" i="19" s="1"/>
  <c r="C34" i="19"/>
  <c r="C33" i="19"/>
  <c r="F33" i="19" s="1"/>
  <c r="C32" i="19"/>
  <c r="C31" i="19"/>
  <c r="F31" i="19" s="1"/>
  <c r="C30" i="19"/>
  <c r="C29" i="19"/>
  <c r="F29" i="19" s="1"/>
  <c r="C28" i="19"/>
  <c r="E28" i="19" s="1"/>
  <c r="C27" i="19"/>
  <c r="C26" i="19"/>
  <c r="F26" i="19" s="1"/>
  <c r="C25" i="19"/>
  <c r="C15" i="19"/>
  <c r="F15" i="19" s="1"/>
  <c r="C14" i="19"/>
  <c r="F14" i="19" s="1"/>
  <c r="C13" i="19"/>
  <c r="F13" i="19" s="1"/>
  <c r="C12" i="19"/>
  <c r="E86" i="19"/>
  <c r="E87" i="19" s="1"/>
  <c r="E83" i="19"/>
  <c r="E76" i="19"/>
  <c r="E70" i="19"/>
  <c r="E69" i="19"/>
  <c r="E61" i="19"/>
  <c r="E40" i="19"/>
  <c r="E30" i="19"/>
  <c r="E26" i="19"/>
  <c r="E24" i="19"/>
  <c r="E21" i="19"/>
  <c r="E20" i="19"/>
  <c r="E19" i="19"/>
  <c r="E18" i="19"/>
  <c r="E15" i="19"/>
  <c r="E13" i="19"/>
  <c r="L89" i="19"/>
  <c r="N89" i="19" s="1"/>
  <c r="J88" i="19"/>
  <c r="D88" i="19"/>
  <c r="C88" i="19"/>
  <c r="B88" i="19"/>
  <c r="M87" i="19"/>
  <c r="K87" i="19"/>
  <c r="I87" i="19"/>
  <c r="G87" i="19"/>
  <c r="B86" i="19"/>
  <c r="B87" i="19" s="1"/>
  <c r="J83" i="19"/>
  <c r="D82" i="19"/>
  <c r="E82" i="19" s="1"/>
  <c r="B82" i="19"/>
  <c r="J81" i="19"/>
  <c r="D81" i="19"/>
  <c r="B81" i="19"/>
  <c r="J80" i="19"/>
  <c r="B80" i="19"/>
  <c r="D79" i="19"/>
  <c r="E79" i="19" s="1"/>
  <c r="B79" i="19"/>
  <c r="J78" i="19"/>
  <c r="D78" i="19"/>
  <c r="B78" i="19"/>
  <c r="J77" i="19"/>
  <c r="D77" i="19"/>
  <c r="B77" i="19"/>
  <c r="J76" i="19"/>
  <c r="B76" i="19"/>
  <c r="J75" i="19"/>
  <c r="D75" i="19"/>
  <c r="B75" i="19"/>
  <c r="J74" i="19"/>
  <c r="D74" i="19"/>
  <c r="B74" i="19"/>
  <c r="J73" i="19"/>
  <c r="D73" i="19"/>
  <c r="B73" i="19"/>
  <c r="J72" i="19"/>
  <c r="D72" i="19"/>
  <c r="B72" i="19"/>
  <c r="J71" i="19"/>
  <c r="D71" i="19"/>
  <c r="B71" i="19"/>
  <c r="J70" i="19"/>
  <c r="B70" i="19"/>
  <c r="J69" i="19"/>
  <c r="B69" i="19"/>
  <c r="J68" i="19"/>
  <c r="B68" i="19"/>
  <c r="J65" i="19"/>
  <c r="B65" i="19"/>
  <c r="J64" i="19"/>
  <c r="B64" i="19"/>
  <c r="B61" i="19"/>
  <c r="J58" i="19"/>
  <c r="D58" i="19"/>
  <c r="B58" i="19"/>
  <c r="J57" i="19"/>
  <c r="D57" i="19"/>
  <c r="B57" i="19"/>
  <c r="D56" i="19"/>
  <c r="B56" i="19"/>
  <c r="J55" i="19"/>
  <c r="D55" i="19"/>
  <c r="F55" i="19" s="1"/>
  <c r="B55" i="19"/>
  <c r="J54" i="19"/>
  <c r="D54" i="19"/>
  <c r="B54" i="19"/>
  <c r="J51" i="19"/>
  <c r="B51" i="19"/>
  <c r="B52" i="19" s="1"/>
  <c r="B48" i="19"/>
  <c r="J45" i="19"/>
  <c r="D45" i="19"/>
  <c r="B45" i="19"/>
  <c r="J44" i="19"/>
  <c r="B44" i="19"/>
  <c r="N41" i="19"/>
  <c r="B41" i="19"/>
  <c r="B42" i="19" s="1"/>
  <c r="N40" i="19"/>
  <c r="N37" i="19"/>
  <c r="D34" i="19"/>
  <c r="B34" i="19"/>
  <c r="J33" i="19"/>
  <c r="B33" i="19"/>
  <c r="D32" i="19"/>
  <c r="B32" i="19"/>
  <c r="N31" i="19"/>
  <c r="J31" i="19"/>
  <c r="B31" i="19"/>
  <c r="B30" i="19"/>
  <c r="J29" i="19"/>
  <c r="B29" i="19"/>
  <c r="B28" i="19"/>
  <c r="D27" i="19"/>
  <c r="B27" i="19"/>
  <c r="N26" i="19"/>
  <c r="J26" i="19"/>
  <c r="B26" i="19"/>
  <c r="D25" i="19"/>
  <c r="B25" i="19"/>
  <c r="N24" i="19"/>
  <c r="J24" i="19"/>
  <c r="J21" i="19"/>
  <c r="J20" i="19"/>
  <c r="J19" i="19"/>
  <c r="J18" i="19"/>
  <c r="J15" i="19"/>
  <c r="B15" i="19"/>
  <c r="N14" i="19"/>
  <c r="J14" i="19"/>
  <c r="B14" i="19"/>
  <c r="N13" i="19"/>
  <c r="J13" i="19"/>
  <c r="B13" i="19"/>
  <c r="B12" i="19"/>
  <c r="E14" i="19" l="1"/>
  <c r="E64" i="19"/>
  <c r="E31" i="19"/>
  <c r="E27" i="19"/>
  <c r="C59" i="19"/>
  <c r="E32" i="19"/>
  <c r="E56" i="19"/>
  <c r="B35" i="19"/>
  <c r="B84" i="19"/>
  <c r="E42" i="19"/>
  <c r="E80" i="19"/>
  <c r="E29" i="19"/>
  <c r="E33" i="19"/>
  <c r="D35" i="19"/>
  <c r="B59" i="19"/>
  <c r="F41" i="19"/>
  <c r="C42" i="19"/>
  <c r="F42" i="19" s="1"/>
  <c r="E34" i="19"/>
  <c r="F34" i="19"/>
  <c r="E58" i="19"/>
  <c r="F58" i="19"/>
  <c r="F71" i="19"/>
  <c r="D84" i="19"/>
  <c r="E73" i="19"/>
  <c r="F73" i="19"/>
  <c r="E75" i="19"/>
  <c r="F75" i="19"/>
  <c r="E78" i="19"/>
  <c r="F78" i="19"/>
  <c r="C38" i="19"/>
  <c r="F38" i="19" s="1"/>
  <c r="F37" i="19"/>
  <c r="F51" i="19"/>
  <c r="C52" i="19"/>
  <c r="C66" i="19"/>
  <c r="F66" i="19" s="1"/>
  <c r="F65" i="19"/>
  <c r="E66" i="19"/>
  <c r="D46" i="19"/>
  <c r="F45" i="19"/>
  <c r="E54" i="19"/>
  <c r="D59" i="19"/>
  <c r="E57" i="19"/>
  <c r="F57" i="19"/>
  <c r="E72" i="19"/>
  <c r="F72" i="19"/>
  <c r="E74" i="19"/>
  <c r="F74" i="19"/>
  <c r="E77" i="19"/>
  <c r="F77" i="19"/>
  <c r="E81" i="19"/>
  <c r="F81" i="19"/>
  <c r="F12" i="19"/>
  <c r="C16" i="19"/>
  <c r="N16" i="19" s="1"/>
  <c r="C35" i="19"/>
  <c r="F35" i="19" s="1"/>
  <c r="F24" i="19"/>
  <c r="F40" i="19"/>
  <c r="C46" i="19"/>
  <c r="F44" i="19"/>
  <c r="F68" i="19"/>
  <c r="C84" i="19"/>
  <c r="B16" i="19"/>
  <c r="B94" i="19" s="1"/>
  <c r="B66" i="19"/>
  <c r="E71" i="19"/>
  <c r="E22" i="19"/>
  <c r="E25" i="19"/>
  <c r="N22" i="19"/>
  <c r="E45" i="19"/>
  <c r="E55" i="19"/>
  <c r="E12" i="19"/>
  <c r="E16" i="19" s="1"/>
  <c r="L87" i="19"/>
  <c r="N87" i="19" s="1"/>
  <c r="H87" i="19"/>
  <c r="J87" i="19" s="1"/>
  <c r="J12" i="19"/>
  <c r="N12" i="19"/>
  <c r="N46" i="19" l="1"/>
  <c r="B95" i="19"/>
  <c r="E59" i="19"/>
  <c r="E46" i="19"/>
  <c r="C95" i="19"/>
  <c r="E35" i="19"/>
  <c r="E84" i="19"/>
  <c r="N35" i="19"/>
  <c r="C94" i="19"/>
  <c r="F16" i="19"/>
  <c r="F59" i="19"/>
  <c r="D95" i="19"/>
  <c r="E95" i="19" s="1"/>
  <c r="F52" i="19"/>
  <c r="F84" i="19"/>
  <c r="N84" i="19"/>
  <c r="F46" i="19"/>
  <c r="D94" i="19"/>
  <c r="E94" i="19" s="1"/>
  <c r="N38" i="19"/>
  <c r="B96" i="19"/>
  <c r="C96" i="19" l="1"/>
  <c r="F94" i="19"/>
  <c r="N94" i="19"/>
  <c r="D96" i="19"/>
  <c r="F95" i="19"/>
  <c r="N95" i="19"/>
  <c r="N42" i="19"/>
  <c r="F96" i="19" l="1"/>
  <c r="N96" i="19"/>
  <c r="E96" i="19"/>
  <c r="N52" i="19"/>
  <c r="N59" i="19" l="1"/>
  <c r="N66" i="19" l="1"/>
</calcChain>
</file>

<file path=xl/sharedStrings.xml><?xml version="1.0" encoding="utf-8"?>
<sst xmlns="http://schemas.openxmlformats.org/spreadsheetml/2006/main" count="112" uniqueCount="90">
  <si>
    <t>КБК</t>
  </si>
  <si>
    <t>план</t>
  </si>
  <si>
    <t>на год</t>
  </si>
  <si>
    <t>с нач. года</t>
  </si>
  <si>
    <t>Отчет</t>
  </si>
  <si>
    <t>план*</t>
  </si>
  <si>
    <t>факт*</t>
  </si>
  <si>
    <t>%</t>
  </si>
  <si>
    <t>Налоговые и неналоговые доходы</t>
  </si>
  <si>
    <t>Итого:</t>
  </si>
  <si>
    <t>Консолидированный бюджет района</t>
  </si>
  <si>
    <t>в т.ч.</t>
  </si>
  <si>
    <t>факт</t>
  </si>
  <si>
    <t>бюджет района</t>
  </si>
  <si>
    <t>бюджеты поселений</t>
  </si>
  <si>
    <t>1 01 02010 01 0000 110</t>
  </si>
  <si>
    <t>1 01 02020 01 0000 110</t>
  </si>
  <si>
    <t>1 01 02030 01 0000 110</t>
  </si>
  <si>
    <t>1 01 02040 01 0000 110</t>
  </si>
  <si>
    <t>103 02230 01 0000 110</t>
  </si>
  <si>
    <t>103 02240 01 0000 110</t>
  </si>
  <si>
    <t>103 02250 01 0000 110</t>
  </si>
  <si>
    <t>103 02260 01 0000 110</t>
  </si>
  <si>
    <t>1 05 01011 01 0000 110</t>
  </si>
  <si>
    <t>1 05 01012 01 0000 110</t>
  </si>
  <si>
    <t>1 05 01021 01 0000 110</t>
  </si>
  <si>
    <t>1 05 01022 01 0000 110</t>
  </si>
  <si>
    <t>1 05 01050 01 0000 110</t>
  </si>
  <si>
    <t>1 05 02010 02 0000 110</t>
  </si>
  <si>
    <t>1 05 02020 02 0000 110</t>
  </si>
  <si>
    <t>1 05 03010 01 0000 110</t>
  </si>
  <si>
    <t>1 05 03020 01 0000 110</t>
  </si>
  <si>
    <t>1 05 04010 02 0000 110</t>
  </si>
  <si>
    <t>1 05 04020 02 0000 110</t>
  </si>
  <si>
    <t>1 06 01030 10 0000 110</t>
  </si>
  <si>
    <t>1 06 06033 10 0000 110</t>
  </si>
  <si>
    <t>1 06 06043 10 0000 110</t>
  </si>
  <si>
    <t>1 08 03010 01 0000 110</t>
  </si>
  <si>
    <t>1 09 04053 10 0000 110</t>
  </si>
  <si>
    <t>1 11 05013 05 0000 120</t>
  </si>
  <si>
    <t>112 01010 01 0000 120</t>
  </si>
  <si>
    <t>112 01030 01 0000 120</t>
  </si>
  <si>
    <t>112 01042 01 0000 120</t>
  </si>
  <si>
    <t>112 01070 01 0000 120</t>
  </si>
  <si>
    <t>1 13 02995 10 0000 130</t>
  </si>
  <si>
    <t>1 14 02052 05 0000 410</t>
  </si>
  <si>
    <t>1 14 06013 05 0000 430</t>
  </si>
  <si>
    <t>116 03010 01 0000 140</t>
  </si>
  <si>
    <t>116 03030 01 0000 140</t>
  </si>
  <si>
    <t>116 06000 01 0000 140</t>
  </si>
  <si>
    <t>116 08010 01 0000 140</t>
  </si>
  <si>
    <t>116 08020 01 0000 140</t>
  </si>
  <si>
    <t>1 16 21050 05 0000 140</t>
  </si>
  <si>
    <t xml:space="preserve">116 25010 01 0000 140  </t>
  </si>
  <si>
    <t xml:space="preserve">116 25030 01 0000 140  </t>
  </si>
  <si>
    <t xml:space="preserve">116 25050 01 0000 140  </t>
  </si>
  <si>
    <t xml:space="preserve">116 25060 01 0000 140  </t>
  </si>
  <si>
    <t xml:space="preserve">116 28000 01 0000 140  </t>
  </si>
  <si>
    <t>116 30030 01 0000 140</t>
  </si>
  <si>
    <t>1 16 33050 05 0000 140</t>
  </si>
  <si>
    <t>116 43000 01 0000 140</t>
  </si>
  <si>
    <t>116 45000 01 0000 140</t>
  </si>
  <si>
    <t>1 16 90050 05 0000 140</t>
  </si>
  <si>
    <t xml:space="preserve"> 1 17 01050 05 0000 180</t>
  </si>
  <si>
    <t>2 02 15001 05 0000 151</t>
  </si>
  <si>
    <t>2 02 15001 10 0000 151</t>
  </si>
  <si>
    <t>112 01041 01 0000 120</t>
  </si>
  <si>
    <t xml:space="preserve">   </t>
  </si>
  <si>
    <t>Отклонения (+),(-)</t>
  </si>
  <si>
    <t>Акцизы</t>
  </si>
  <si>
    <t>1 08 07150 01 0000 110</t>
  </si>
  <si>
    <t>об исполнении доходной части бюджета Грозненского муниципального района на 1 января 2020 года</t>
  </si>
  <si>
    <t>Налоги на совокупный доход</t>
  </si>
  <si>
    <t>Налог на имущество</t>
  </si>
  <si>
    <t>Земельный налог</t>
  </si>
  <si>
    <t>Госпошлина</t>
  </si>
  <si>
    <t>Задолженность по налогам прошл/пер.</t>
  </si>
  <si>
    <t>Арендная плата</t>
  </si>
  <si>
    <t>Плата за негатив. Воздействие</t>
  </si>
  <si>
    <t>Дебиторская задолженность</t>
  </si>
  <si>
    <t>Доходы от реализ. Мат. Активов</t>
  </si>
  <si>
    <t>Штрафы</t>
  </si>
  <si>
    <t>План</t>
  </si>
  <si>
    <t>с начала года</t>
  </si>
  <si>
    <t xml:space="preserve">Налоговые доходы  </t>
  </si>
  <si>
    <t xml:space="preserve">Неналоговые доходы  </t>
  </si>
  <si>
    <t>ИТОГО:</t>
  </si>
  <si>
    <t>Прочие налоговые и неналоговые дох-ы</t>
  </si>
  <si>
    <t>Примечание:</t>
  </si>
  <si>
    <t>До 19.01.2020г цифры носят предварительный характер.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</si>
</sst>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0"/>
    <numFmt numFmtId="166" formatCode="#,##0.00_ ;[Red]\-#,##0.00\ "/>
    <numFmt numFmtId="167" formatCode="&quot;&quot;###,##0.00"/>
    <numFmt numFmtId="168" formatCode="#,##0.00_ ;\-#,##0.00\ 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/>
    <xf numFmtId="9" fontId="1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4" fillId="0" borderId="1" xfId="0" applyFont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2" fontId="3" fillId="0" borderId="1" xfId="0" applyNumberFormat="1" applyFont="1" applyFill="1" applyBorder="1"/>
    <xf numFmtId="164" fontId="4" fillId="0" borderId="3" xfId="1" applyNumberFormat="1" applyFont="1" applyFill="1" applyBorder="1" applyAlignment="1" applyProtection="1">
      <alignment horizontal="right" vertical="center"/>
      <protection hidden="1"/>
    </xf>
    <xf numFmtId="165" fontId="4" fillId="0" borderId="1" xfId="19" applyNumberFormat="1" applyFont="1" applyFill="1" applyBorder="1" applyAlignment="1" applyProtection="1">
      <alignment horizontal="right" vertical="top"/>
    </xf>
    <xf numFmtId="0" fontId="8" fillId="0" borderId="0" xfId="0" applyFont="1"/>
    <xf numFmtId="4" fontId="4" fillId="0" borderId="2" xfId="0" applyNumberFormat="1" applyFont="1" applyFill="1" applyBorder="1" applyAlignment="1">
      <alignment horizontal="right"/>
    </xf>
    <xf numFmtId="2" fontId="0" fillId="0" borderId="0" xfId="0" applyNumberFormat="1" applyFill="1"/>
    <xf numFmtId="164" fontId="4" fillId="0" borderId="1" xfId="9" applyNumberFormat="1" applyFont="1" applyFill="1" applyBorder="1" applyAlignment="1" applyProtection="1">
      <alignment vertical="center"/>
      <protection hidden="1"/>
    </xf>
    <xf numFmtId="49" fontId="4" fillId="0" borderId="1" xfId="0" applyNumberFormat="1" applyFont="1" applyBorder="1"/>
    <xf numFmtId="2" fontId="0" fillId="0" borderId="0" xfId="0" applyNumberFormat="1"/>
    <xf numFmtId="2" fontId="4" fillId="0" borderId="4" xfId="0" applyNumberFormat="1" applyFont="1" applyFill="1" applyBorder="1"/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164" fontId="4" fillId="0" borderId="2" xfId="9" applyNumberFormat="1" applyFont="1" applyFill="1" applyBorder="1" applyAlignment="1" applyProtection="1">
      <alignment vertical="center"/>
      <protection hidden="1"/>
    </xf>
    <xf numFmtId="2" fontId="4" fillId="0" borderId="2" xfId="0" applyNumberFormat="1" applyFont="1" applyFill="1" applyBorder="1"/>
    <xf numFmtId="0" fontId="0" fillId="0" borderId="0" xfId="0" applyBorder="1"/>
    <xf numFmtId="2" fontId="9" fillId="0" borderId="1" xfId="0" applyNumberFormat="1" applyFont="1" applyFill="1" applyBorder="1"/>
    <xf numFmtId="0" fontId="4" fillId="0" borderId="4" xfId="0" applyFont="1" applyFill="1" applyBorder="1"/>
    <xf numFmtId="167" fontId="5" fillId="0" borderId="5" xfId="0" applyNumberFormat="1" applyFont="1" applyFill="1" applyBorder="1" applyAlignment="1">
      <alignment horizontal="right"/>
    </xf>
    <xf numFmtId="2" fontId="0" fillId="0" borderId="1" xfId="0" applyNumberFormat="1" applyBorder="1"/>
    <xf numFmtId="164" fontId="4" fillId="0" borderId="0" xfId="12" applyNumberFormat="1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/>
    <xf numFmtId="2" fontId="3" fillId="3" borderId="1" xfId="0" applyNumberFormat="1" applyFont="1" applyFill="1" applyBorder="1"/>
    <xf numFmtId="4" fontId="0" fillId="0" borderId="0" xfId="0" applyNumberFormat="1" applyFill="1"/>
    <xf numFmtId="0" fontId="4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/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4" fillId="2" borderId="4" xfId="0" applyNumberFormat="1" applyFont="1" applyFill="1" applyBorder="1"/>
    <xf numFmtId="0" fontId="3" fillId="3" borderId="1" xfId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 vertical="center"/>
    </xf>
    <xf numFmtId="2" fontId="3" fillId="3" borderId="1" xfId="21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164" fontId="3" fillId="3" borderId="1" xfId="9" applyNumberFormat="1" applyFont="1" applyFill="1" applyBorder="1" applyAlignment="1" applyProtection="1">
      <alignment vertical="center"/>
      <protection hidden="1"/>
    </xf>
    <xf numFmtId="4" fontId="3" fillId="3" borderId="2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0" fontId="3" fillId="0" borderId="1" xfId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21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/>
    </xf>
    <xf numFmtId="2" fontId="3" fillId="3" borderId="2" xfId="0" applyNumberFormat="1" applyFont="1" applyFill="1" applyBorder="1"/>
    <xf numFmtId="2" fontId="12" fillId="3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left"/>
    </xf>
    <xf numFmtId="4" fontId="1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21" applyNumberFormat="1" applyFont="1" applyFill="1" applyBorder="1" applyAlignment="1">
      <alignment horizontal="right" vertical="center"/>
    </xf>
    <xf numFmtId="168" fontId="3" fillId="3" borderId="0" xfId="21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8" fontId="3" fillId="3" borderId="7" xfId="21" applyNumberFormat="1" applyFont="1" applyFill="1" applyBorder="1" applyAlignment="1">
      <alignment vertical="center" wrapText="1"/>
    </xf>
    <xf numFmtId="0" fontId="3" fillId="0" borderId="1" xfId="22" applyNumberFormat="1" applyFont="1" applyFill="1" applyBorder="1" applyAlignment="1" applyProtection="1">
      <alignment horizontal="left"/>
      <protection hidden="1"/>
    </xf>
    <xf numFmtId="2" fontId="4" fillId="0" borderId="1" xfId="0" applyNumberFormat="1" applyFont="1" applyBorder="1" applyAlignment="1">
      <alignment horizontal="right" wrapText="1"/>
    </xf>
    <xf numFmtId="2" fontId="4" fillId="0" borderId="9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168" fontId="4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2" fontId="3" fillId="3" borderId="9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168" fontId="3" fillId="3" borderId="1" xfId="21" applyNumberFormat="1" applyFont="1" applyFill="1" applyBorder="1" applyAlignment="1">
      <alignment vertical="center" wrapText="1"/>
    </xf>
    <xf numFmtId="2" fontId="3" fillId="0" borderId="4" xfId="0" applyNumberFormat="1" applyFont="1" applyFill="1" applyBorder="1"/>
    <xf numFmtId="2" fontId="16" fillId="0" borderId="1" xfId="0" applyNumberFormat="1" applyFont="1" applyFill="1" applyBorder="1"/>
    <xf numFmtId="2" fontId="16" fillId="3" borderId="1" xfId="0" applyNumberFormat="1" applyFont="1" applyFill="1" applyBorder="1" applyAlignment="1">
      <alignment vertical="center"/>
    </xf>
    <xf numFmtId="0" fontId="10" fillId="0" borderId="0" xfId="0" applyFont="1"/>
    <xf numFmtId="2" fontId="3" fillId="3" borderId="4" xfId="0" applyNumberFormat="1" applyFont="1" applyFill="1" applyBorder="1"/>
    <xf numFmtId="2" fontId="4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left" vertical="center"/>
    </xf>
    <xf numFmtId="168" fontId="3" fillId="3" borderId="4" xfId="0" applyNumberFormat="1" applyFont="1" applyFill="1" applyBorder="1" applyAlignment="1">
      <alignment horizontal="center" vertical="center"/>
    </xf>
    <xf numFmtId="168" fontId="3" fillId="3" borderId="8" xfId="0" applyNumberFormat="1" applyFont="1" applyFill="1" applyBorder="1" applyAlignment="1">
      <alignment horizontal="center" vertical="center"/>
    </xf>
    <xf numFmtId="168" fontId="3" fillId="3" borderId="6" xfId="21" applyNumberFormat="1" applyFont="1" applyFill="1" applyBorder="1" applyAlignment="1">
      <alignment horizontal="center" vertical="center"/>
    </xf>
    <xf numFmtId="168" fontId="3" fillId="3" borderId="2" xfId="21" applyNumberFormat="1" applyFont="1" applyFill="1" applyBorder="1" applyAlignment="1">
      <alignment horizontal="center" vertical="center"/>
    </xf>
    <xf numFmtId="168" fontId="15" fillId="3" borderId="1" xfId="21" applyNumberFormat="1" applyFont="1" applyFill="1" applyBorder="1" applyAlignment="1">
      <alignment horizontal="center" vertical="center" wrapText="1"/>
    </xf>
    <xf numFmtId="168" fontId="3" fillId="3" borderId="6" xfId="21" applyNumberFormat="1" applyFont="1" applyFill="1" applyBorder="1" applyAlignment="1">
      <alignment horizontal="center" vertical="center" wrapText="1"/>
    </xf>
    <xf numFmtId="168" fontId="3" fillId="3" borderId="2" xfId="21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2" xfId="19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16" xfId="15"/>
    <cellStyle name="Обычный 2 17" xfId="16"/>
    <cellStyle name="Обычный 2 18" xfId="17"/>
    <cellStyle name="Обычный 2 19" xfId="1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  <cellStyle name="Обычный 3" xfId="20"/>
    <cellStyle name="Обычный_tmp_Районный бюджет" xfId="22"/>
    <cellStyle name="Процентный" xfId="2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zoomScale="75" zoomScaleNormal="75" workbookViewId="0">
      <selection activeCell="D31" sqref="D31"/>
    </sheetView>
  </sheetViews>
  <sheetFormatPr defaultColWidth="6.5703125" defaultRowHeight="12.75" x14ac:dyDescent="0.2"/>
  <cols>
    <col min="1" max="1" width="42.140625" style="31" customWidth="1"/>
    <col min="2" max="3" width="17.42578125" style="31" customWidth="1"/>
    <col min="4" max="5" width="17.140625" style="31" customWidth="1"/>
    <col min="6" max="6" width="7.42578125" style="31" customWidth="1"/>
    <col min="7" max="7" width="17.140625" style="31" hidden="1" customWidth="1"/>
    <col min="8" max="8" width="16.85546875" style="31" hidden="1" customWidth="1"/>
    <col min="9" max="9" width="17.42578125" style="31" hidden="1" customWidth="1"/>
    <col min="10" max="10" width="8.42578125" style="31" hidden="1" customWidth="1"/>
    <col min="11" max="11" width="15.42578125" style="31" hidden="1" customWidth="1"/>
    <col min="12" max="12" width="16.140625" style="31" hidden="1" customWidth="1"/>
    <col min="13" max="13" width="16" style="31" hidden="1" customWidth="1"/>
    <col min="14" max="14" width="8.28515625" style="31" hidden="1" customWidth="1"/>
    <col min="15" max="18" width="6.5703125" style="31"/>
    <col min="19" max="19" width="14.42578125" style="31" bestFit="1" customWidth="1"/>
    <col min="20" max="16384" width="6.5703125" style="31"/>
  </cols>
  <sheetData>
    <row r="1" spans="1:16" ht="15.75" x14ac:dyDescent="0.25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ht="15.75" x14ac:dyDescent="0.25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6" x14ac:dyDescent="0.2">
      <c r="M3" s="76"/>
      <c r="N3" s="76"/>
    </row>
    <row r="4" spans="1:16" ht="15" customHeight="1" x14ac:dyDescent="0.2">
      <c r="A4" s="77" t="s">
        <v>0</v>
      </c>
      <c r="B4" s="77" t="s">
        <v>10</v>
      </c>
      <c r="C4" s="77"/>
      <c r="D4" s="77"/>
      <c r="E4" s="32"/>
      <c r="F4" s="32"/>
      <c r="G4" s="77" t="s">
        <v>11</v>
      </c>
      <c r="H4" s="77"/>
      <c r="I4" s="77"/>
      <c r="J4" s="77"/>
      <c r="K4" s="77"/>
      <c r="L4" s="77"/>
      <c r="M4" s="77"/>
      <c r="N4" s="77"/>
    </row>
    <row r="5" spans="1:16" ht="12.75" customHeight="1" x14ac:dyDescent="0.2">
      <c r="A5" s="77"/>
      <c r="B5" s="78" t="s">
        <v>1</v>
      </c>
      <c r="C5" s="78"/>
      <c r="D5" s="28" t="s">
        <v>12</v>
      </c>
      <c r="E5" s="28"/>
      <c r="F5" s="28" t="s">
        <v>7</v>
      </c>
      <c r="G5" s="78" t="s">
        <v>13</v>
      </c>
      <c r="H5" s="78"/>
      <c r="I5" s="78"/>
      <c r="J5" s="78"/>
      <c r="K5" s="78" t="s">
        <v>14</v>
      </c>
      <c r="L5" s="78"/>
      <c r="M5" s="78"/>
      <c r="N5" s="78"/>
    </row>
    <row r="6" spans="1:16" ht="15" hidden="1" customHeight="1" x14ac:dyDescent="0.2">
      <c r="A6" s="77"/>
      <c r="B6" s="28"/>
      <c r="C6" s="28"/>
      <c r="D6" s="28"/>
      <c r="E6" s="28"/>
      <c r="F6" s="28"/>
      <c r="G6" s="78" t="s">
        <v>5</v>
      </c>
      <c r="H6" s="78"/>
      <c r="I6" s="78" t="s">
        <v>6</v>
      </c>
      <c r="J6" s="78" t="s">
        <v>7</v>
      </c>
      <c r="K6" s="78" t="s">
        <v>5</v>
      </c>
      <c r="L6" s="78"/>
      <c r="M6" s="78" t="s">
        <v>6</v>
      </c>
      <c r="N6" s="78" t="s">
        <v>7</v>
      </c>
    </row>
    <row r="7" spans="1:16" ht="12.75" hidden="1" customHeight="1" x14ac:dyDescent="0.2">
      <c r="A7" s="77"/>
      <c r="B7" s="28"/>
      <c r="C7" s="28"/>
      <c r="D7" s="28"/>
      <c r="E7" s="28"/>
      <c r="F7" s="28"/>
      <c r="G7" s="28" t="s">
        <v>2</v>
      </c>
      <c r="H7" s="28" t="s">
        <v>3</v>
      </c>
      <c r="I7" s="78"/>
      <c r="J7" s="78"/>
      <c r="K7" s="28" t="s">
        <v>2</v>
      </c>
      <c r="L7" s="28" t="s">
        <v>3</v>
      </c>
      <c r="M7" s="78"/>
      <c r="N7" s="78"/>
    </row>
    <row r="8" spans="1:16" ht="13.5" customHeight="1" x14ac:dyDescent="0.2">
      <c r="A8" s="32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28">
        <v>11</v>
      </c>
      <c r="M8" s="28">
        <v>12</v>
      </c>
      <c r="N8" s="28">
        <v>13</v>
      </c>
    </row>
    <row r="9" spans="1:16" ht="12.75" hidden="1" customHeight="1" x14ac:dyDescent="0.25">
      <c r="A9" s="1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ht="12.75" customHeight="1" x14ac:dyDescent="0.25">
      <c r="A10" s="1"/>
      <c r="B10" s="3"/>
      <c r="C10" s="3"/>
      <c r="D10" s="20"/>
      <c r="E10" s="20"/>
      <c r="F10" s="3"/>
      <c r="G10" s="20"/>
      <c r="H10" s="3"/>
      <c r="I10" s="27"/>
      <c r="J10" s="3"/>
      <c r="K10" s="3"/>
      <c r="L10" s="3"/>
      <c r="M10" s="27"/>
      <c r="N10" s="3"/>
    </row>
    <row r="11" spans="1:16" ht="12.75" customHeight="1" x14ac:dyDescent="0.25">
      <c r="A11" s="1"/>
      <c r="B11" s="3"/>
      <c r="C11" s="3"/>
      <c r="D11" s="20"/>
      <c r="E11" s="20"/>
      <c r="F11" s="3"/>
      <c r="G11" s="20"/>
      <c r="H11" s="3"/>
      <c r="I11" s="27"/>
      <c r="J11" s="3"/>
      <c r="K11" s="3"/>
      <c r="L11" s="3"/>
      <c r="M11" s="27"/>
      <c r="N11" s="3"/>
    </row>
    <row r="12" spans="1:16" ht="15.75" x14ac:dyDescent="0.25">
      <c r="A12" s="1" t="s">
        <v>15</v>
      </c>
      <c r="B12" s="2">
        <f t="shared" ref="B12:C15" si="0">G12+K12</f>
        <v>152941245</v>
      </c>
      <c r="C12" s="2">
        <f t="shared" si="0"/>
        <v>152941245</v>
      </c>
      <c r="D12" s="13">
        <v>158561246.61000001</v>
      </c>
      <c r="E12" s="13">
        <f>D12-C12</f>
        <v>5620001.6100000143</v>
      </c>
      <c r="F12" s="2">
        <f>D12/C12*100</f>
        <v>103.67461479079761</v>
      </c>
      <c r="G12" s="5">
        <v>146823595</v>
      </c>
      <c r="H12" s="5">
        <v>146823595</v>
      </c>
      <c r="I12" s="8">
        <v>128342397.73999999</v>
      </c>
      <c r="J12" s="2">
        <f t="shared" ref="J12:J58" si="1">I12/H12*100</f>
        <v>87.412651719909178</v>
      </c>
      <c r="K12" s="2">
        <v>6117650</v>
      </c>
      <c r="L12" s="2">
        <v>6117650</v>
      </c>
      <c r="M12" s="8">
        <v>5347599.9800000004</v>
      </c>
      <c r="N12" s="2">
        <f t="shared" ref="N12:N41" si="2">M12/L12*100</f>
        <v>87.412649955456757</v>
      </c>
      <c r="O12" s="29"/>
      <c r="P12" s="29"/>
    </row>
    <row r="13" spans="1:16" ht="14.25" customHeight="1" x14ac:dyDescent="0.25">
      <c r="A13" s="1" t="s">
        <v>16</v>
      </c>
      <c r="B13" s="2">
        <f t="shared" si="0"/>
        <v>539667</v>
      </c>
      <c r="C13" s="2">
        <f t="shared" si="0"/>
        <v>539667</v>
      </c>
      <c r="D13" s="13">
        <v>430417.47</v>
      </c>
      <c r="E13" s="13">
        <f t="shared" ref="E13:E75" si="3">D13-C13</f>
        <v>-109249.53000000003</v>
      </c>
      <c r="F13" s="2">
        <f t="shared" ref="F13:F76" si="4">D13/C13*100</f>
        <v>79.756121830684464</v>
      </c>
      <c r="G13" s="2">
        <v>518081</v>
      </c>
      <c r="H13" s="2">
        <v>518081</v>
      </c>
      <c r="I13" s="8">
        <v>395128.62</v>
      </c>
      <c r="J13" s="2">
        <f t="shared" si="1"/>
        <v>76.267730335603886</v>
      </c>
      <c r="K13" s="2">
        <v>21586</v>
      </c>
      <c r="L13" s="2">
        <v>21586</v>
      </c>
      <c r="M13" s="8">
        <v>16463.689999999999</v>
      </c>
      <c r="N13" s="2">
        <f t="shared" si="2"/>
        <v>76.270221439822109</v>
      </c>
      <c r="O13" s="29"/>
      <c r="P13" s="29"/>
    </row>
    <row r="14" spans="1:16" ht="14.25" customHeight="1" x14ac:dyDescent="0.25">
      <c r="A14" s="1" t="s">
        <v>17</v>
      </c>
      <c r="B14" s="2">
        <f t="shared" si="0"/>
        <v>15509</v>
      </c>
      <c r="C14" s="2">
        <f t="shared" si="0"/>
        <v>15509</v>
      </c>
      <c r="D14" s="13">
        <v>6622.72</v>
      </c>
      <c r="E14" s="13">
        <f t="shared" si="3"/>
        <v>-8886.2799999999988</v>
      </c>
      <c r="F14" s="2">
        <f t="shared" si="4"/>
        <v>42.702430846605196</v>
      </c>
      <c r="G14" s="2">
        <v>14889</v>
      </c>
      <c r="H14" s="2">
        <v>14889</v>
      </c>
      <c r="I14" s="8">
        <v>2550.85</v>
      </c>
      <c r="J14" s="2">
        <f t="shared" si="1"/>
        <v>17.132446772785276</v>
      </c>
      <c r="K14" s="2">
        <v>620</v>
      </c>
      <c r="L14" s="2">
        <v>620</v>
      </c>
      <c r="M14" s="8">
        <v>106.28</v>
      </c>
      <c r="N14" s="2">
        <f t="shared" si="2"/>
        <v>17.141935483870967</v>
      </c>
      <c r="O14" s="29"/>
      <c r="P14" s="29"/>
    </row>
    <row r="15" spans="1:16" ht="14.25" customHeight="1" x14ac:dyDescent="0.25">
      <c r="A15" s="1" t="s">
        <v>18</v>
      </c>
      <c r="B15" s="2">
        <f t="shared" si="0"/>
        <v>498619</v>
      </c>
      <c r="C15" s="2">
        <f t="shared" si="0"/>
        <v>498619</v>
      </c>
      <c r="D15" s="13">
        <v>341979.35</v>
      </c>
      <c r="E15" s="13">
        <f t="shared" si="3"/>
        <v>-156639.65000000002</v>
      </c>
      <c r="F15" s="2">
        <f t="shared" si="4"/>
        <v>68.58530260579721</v>
      </c>
      <c r="G15" s="2">
        <v>498619</v>
      </c>
      <c r="H15" s="2">
        <v>498619</v>
      </c>
      <c r="I15" s="8">
        <v>326729.28999999998</v>
      </c>
      <c r="J15" s="2">
        <f t="shared" si="1"/>
        <v>65.526843140754764</v>
      </c>
      <c r="K15" s="2">
        <v>0</v>
      </c>
      <c r="L15" s="2">
        <v>0</v>
      </c>
      <c r="M15" s="8">
        <v>0</v>
      </c>
      <c r="N15" s="2"/>
      <c r="O15" s="29"/>
      <c r="P15" s="29"/>
    </row>
    <row r="16" spans="1:16" ht="14.25" customHeight="1" x14ac:dyDescent="0.25">
      <c r="A16" s="34" t="s">
        <v>9</v>
      </c>
      <c r="B16" s="35">
        <f>SUM(B12:B15)</f>
        <v>153995040</v>
      </c>
      <c r="C16" s="35">
        <f>SUM(C12:C15)</f>
        <v>153995040</v>
      </c>
      <c r="D16" s="36">
        <f>SUM(D12:D15)</f>
        <v>159340266.15000001</v>
      </c>
      <c r="E16" s="37">
        <f>SUM(E12:E15)</f>
        <v>5345226.1500000134</v>
      </c>
      <c r="F16" s="25">
        <f t="shared" si="4"/>
        <v>103.47103786589491</v>
      </c>
      <c r="G16" s="38"/>
      <c r="H16" s="39"/>
      <c r="I16" s="25"/>
      <c r="J16" s="25"/>
      <c r="K16" s="25"/>
      <c r="L16" s="39"/>
      <c r="M16" s="25"/>
      <c r="N16" s="40">
        <f t="shared" ref="N16" si="5">D16/C16*100</f>
        <v>103.47103786589491</v>
      </c>
      <c r="O16" s="29"/>
      <c r="P16" s="29"/>
    </row>
    <row r="17" spans="1:19" ht="14.25" customHeight="1" x14ac:dyDescent="0.25">
      <c r="A17" s="41" t="s">
        <v>69</v>
      </c>
      <c r="B17" s="42"/>
      <c r="C17" s="42"/>
      <c r="D17" s="43"/>
      <c r="E17" s="44"/>
      <c r="F17" s="2"/>
      <c r="G17" s="10"/>
      <c r="H17" s="8"/>
      <c r="I17" s="2"/>
      <c r="J17" s="2"/>
      <c r="K17" s="2"/>
      <c r="L17" s="8"/>
      <c r="M17" s="2"/>
      <c r="N17" s="22"/>
      <c r="O17" s="29"/>
      <c r="P17" s="29"/>
    </row>
    <row r="18" spans="1:19" ht="14.25" customHeight="1" x14ac:dyDescent="0.25">
      <c r="A18" s="1" t="s">
        <v>19</v>
      </c>
      <c r="B18" s="2">
        <v>13124044.83</v>
      </c>
      <c r="C18" s="2">
        <v>13124044.83</v>
      </c>
      <c r="D18" s="2">
        <v>12997757.529999999</v>
      </c>
      <c r="E18" s="13">
        <f t="shared" si="3"/>
        <v>-126287.30000000075</v>
      </c>
      <c r="F18" s="2">
        <f t="shared" si="4"/>
        <v>99.037741019359188</v>
      </c>
      <c r="G18" s="2">
        <v>9267407</v>
      </c>
      <c r="H18" s="2">
        <v>9267407</v>
      </c>
      <c r="I18" s="8">
        <v>11923584.68</v>
      </c>
      <c r="J18" s="2">
        <f t="shared" si="1"/>
        <v>128.66149808678952</v>
      </c>
      <c r="K18" s="2">
        <v>0</v>
      </c>
      <c r="L18" s="2">
        <v>0</v>
      </c>
      <c r="M18" s="10">
        <v>0</v>
      </c>
      <c r="N18" s="2"/>
      <c r="O18" s="29"/>
      <c r="P18" s="29"/>
    </row>
    <row r="19" spans="1:19" ht="14.25" customHeight="1" x14ac:dyDescent="0.25">
      <c r="A19" s="1" t="s">
        <v>20</v>
      </c>
      <c r="B19" s="2">
        <v>89178.36</v>
      </c>
      <c r="C19" s="2">
        <v>89178.36</v>
      </c>
      <c r="D19" s="2">
        <v>95538.74</v>
      </c>
      <c r="E19" s="13">
        <f t="shared" si="3"/>
        <v>6360.3800000000047</v>
      </c>
      <c r="F19" s="2">
        <f t="shared" si="4"/>
        <v>107.13220113040877</v>
      </c>
      <c r="G19" s="2">
        <v>64933</v>
      </c>
      <c r="H19" s="2">
        <v>64933</v>
      </c>
      <c r="I19" s="8">
        <v>87802.38</v>
      </c>
      <c r="J19" s="2">
        <f t="shared" si="1"/>
        <v>135.21996519489321</v>
      </c>
      <c r="K19" s="2">
        <v>0</v>
      </c>
      <c r="L19" s="2">
        <v>0</v>
      </c>
      <c r="M19" s="10">
        <v>0</v>
      </c>
      <c r="N19" s="2"/>
      <c r="O19" s="29"/>
      <c r="P19" s="29"/>
    </row>
    <row r="20" spans="1:19" ht="14.25" customHeight="1" x14ac:dyDescent="0.25">
      <c r="A20" s="1" t="s">
        <v>21</v>
      </c>
      <c r="B20" s="2">
        <v>17306564.84</v>
      </c>
      <c r="C20" s="2">
        <v>17306564.84</v>
      </c>
      <c r="D20" s="2">
        <v>17365369.27</v>
      </c>
      <c r="E20" s="13">
        <f t="shared" si="3"/>
        <v>58804.429999999702</v>
      </c>
      <c r="F20" s="2">
        <f t="shared" si="4"/>
        <v>100.33978106310322</v>
      </c>
      <c r="G20" s="2">
        <v>17947324</v>
      </c>
      <c r="H20" s="2">
        <v>17947324</v>
      </c>
      <c r="I20" s="8">
        <v>16017950.65</v>
      </c>
      <c r="J20" s="2">
        <f t="shared" si="1"/>
        <v>89.249799301556038</v>
      </c>
      <c r="K20" s="2">
        <v>0</v>
      </c>
      <c r="L20" s="2">
        <v>0</v>
      </c>
      <c r="M20" s="10">
        <v>0</v>
      </c>
      <c r="N20" s="2"/>
      <c r="O20" s="29"/>
      <c r="P20" s="29"/>
    </row>
    <row r="21" spans="1:19" ht="14.25" customHeight="1" x14ac:dyDescent="0.25">
      <c r="A21" s="1" t="s">
        <v>22</v>
      </c>
      <c r="B21" s="2">
        <v>-1866653.26</v>
      </c>
      <c r="C21" s="2">
        <v>-1866653.26</v>
      </c>
      <c r="D21" s="2">
        <v>-1903373.58</v>
      </c>
      <c r="E21" s="13">
        <f t="shared" si="3"/>
        <v>-36720.320000000065</v>
      </c>
      <c r="F21" s="2">
        <f t="shared" si="4"/>
        <v>101.96717412852563</v>
      </c>
      <c r="G21" s="19">
        <v>-1723294</v>
      </c>
      <c r="H21" s="19">
        <v>-1723294</v>
      </c>
      <c r="I21" s="8">
        <v>-1795738.67</v>
      </c>
      <c r="J21" s="2">
        <f t="shared" si="1"/>
        <v>104.20384855979303</v>
      </c>
      <c r="K21" s="2">
        <v>0</v>
      </c>
      <c r="L21" s="2">
        <v>0</v>
      </c>
      <c r="M21" s="10">
        <v>0</v>
      </c>
      <c r="N21" s="2"/>
      <c r="O21" s="29"/>
      <c r="P21" s="29"/>
    </row>
    <row r="22" spans="1:19" ht="14.25" customHeight="1" x14ac:dyDescent="0.25">
      <c r="A22" s="34" t="s">
        <v>9</v>
      </c>
      <c r="B22" s="35">
        <f>SUM(B18:B21)</f>
        <v>28653134.77</v>
      </c>
      <c r="C22" s="35">
        <f>SUM(C18:C21)</f>
        <v>28653134.77</v>
      </c>
      <c r="D22" s="36">
        <f>SUM(D18:D21)</f>
        <v>28555291.960000001</v>
      </c>
      <c r="E22" s="37">
        <f>SUM(E18:E21)</f>
        <v>-97842.810000001104</v>
      </c>
      <c r="F22" s="25">
        <f t="shared" si="4"/>
        <v>99.658526682035358</v>
      </c>
      <c r="G22" s="38"/>
      <c r="H22" s="39"/>
      <c r="I22" s="25"/>
      <c r="J22" s="25"/>
      <c r="K22" s="25"/>
      <c r="L22" s="45"/>
      <c r="M22" s="25"/>
      <c r="N22" s="40">
        <f t="shared" ref="N22" si="6">D22/C22*100</f>
        <v>99.658526682035358</v>
      </c>
      <c r="O22" s="29"/>
      <c r="P22" s="29"/>
    </row>
    <row r="23" spans="1:19" ht="14.25" customHeight="1" x14ac:dyDescent="0.25">
      <c r="A23" s="41" t="s">
        <v>72</v>
      </c>
      <c r="B23" s="42"/>
      <c r="C23" s="42"/>
      <c r="D23" s="43"/>
      <c r="E23" s="44"/>
      <c r="F23" s="2"/>
      <c r="G23" s="10"/>
      <c r="H23" s="8"/>
      <c r="I23" s="2"/>
      <c r="J23" s="2"/>
      <c r="K23" s="2"/>
      <c r="L23" s="17"/>
      <c r="M23" s="2"/>
      <c r="N23" s="22"/>
      <c r="O23" s="29"/>
      <c r="P23" s="29"/>
    </row>
    <row r="24" spans="1:19" ht="14.25" customHeight="1" x14ac:dyDescent="0.25">
      <c r="A24" s="1" t="s">
        <v>23</v>
      </c>
      <c r="B24" s="70">
        <v>5573284</v>
      </c>
      <c r="C24" s="70">
        <v>5573284</v>
      </c>
      <c r="D24" s="2">
        <v>6417557.4100000001</v>
      </c>
      <c r="E24" s="13">
        <f t="shared" si="3"/>
        <v>844273.41000000015</v>
      </c>
      <c r="F24" s="2">
        <f t="shared" si="4"/>
        <v>115.14858044198</v>
      </c>
      <c r="G24" s="2">
        <v>2339256</v>
      </c>
      <c r="H24" s="2">
        <v>2339256</v>
      </c>
      <c r="I24" s="8">
        <v>2934323.54</v>
      </c>
      <c r="J24" s="2">
        <f t="shared" si="1"/>
        <v>125.43832483490478</v>
      </c>
      <c r="K24" s="2">
        <v>2502456</v>
      </c>
      <c r="L24" s="2">
        <v>2502456</v>
      </c>
      <c r="M24" s="8">
        <v>2934323.77</v>
      </c>
      <c r="N24" s="2">
        <f t="shared" si="2"/>
        <v>117.25775677973958</v>
      </c>
      <c r="O24" s="29"/>
      <c r="P24" s="29"/>
    </row>
    <row r="25" spans="1:19" ht="14.25" customHeight="1" x14ac:dyDescent="0.25">
      <c r="A25" s="1" t="s">
        <v>24</v>
      </c>
      <c r="B25" s="2">
        <f>G25+K25</f>
        <v>0</v>
      </c>
      <c r="C25" s="2">
        <f>H25+L25</f>
        <v>0</v>
      </c>
      <c r="D25" s="2">
        <f>I25+M25</f>
        <v>131.24</v>
      </c>
      <c r="E25" s="13">
        <f t="shared" si="3"/>
        <v>131.24</v>
      </c>
      <c r="F25" s="2"/>
      <c r="G25" s="2">
        <v>0</v>
      </c>
      <c r="H25" s="2">
        <v>0</v>
      </c>
      <c r="I25" s="8">
        <v>65.62</v>
      </c>
      <c r="J25" s="2"/>
      <c r="K25" s="2"/>
      <c r="L25" s="2"/>
      <c r="M25" s="21">
        <v>65.62</v>
      </c>
      <c r="N25" s="2"/>
      <c r="O25" s="29"/>
      <c r="P25" s="29"/>
    </row>
    <row r="26" spans="1:19" ht="14.25" customHeight="1" x14ac:dyDescent="0.25">
      <c r="A26" s="1" t="s">
        <v>25</v>
      </c>
      <c r="B26" s="2">
        <f t="shared" ref="B26:B34" si="7">G26+K26</f>
        <v>3218810</v>
      </c>
      <c r="C26" s="2">
        <f t="shared" ref="C26:C34" si="8">H26+L26</f>
        <v>3218810</v>
      </c>
      <c r="D26" s="2">
        <v>1554255.37</v>
      </c>
      <c r="E26" s="13">
        <f t="shared" si="3"/>
        <v>-1664554.63</v>
      </c>
      <c r="F26" s="2">
        <f t="shared" si="4"/>
        <v>48.286645375154173</v>
      </c>
      <c r="G26" s="2">
        <v>1609405</v>
      </c>
      <c r="H26" s="2">
        <v>1609405</v>
      </c>
      <c r="I26" s="8">
        <v>773309.32</v>
      </c>
      <c r="J26" s="2">
        <f t="shared" si="1"/>
        <v>48.049392166670287</v>
      </c>
      <c r="K26" s="2">
        <v>1609405</v>
      </c>
      <c r="L26" s="2">
        <v>1609405</v>
      </c>
      <c r="M26" s="8">
        <v>773309.43</v>
      </c>
      <c r="N26" s="2">
        <f t="shared" si="2"/>
        <v>48.049399001494344</v>
      </c>
      <c r="O26" s="29"/>
      <c r="P26" s="29"/>
      <c r="S26" s="12"/>
    </row>
    <row r="27" spans="1:19" ht="14.25" customHeight="1" x14ac:dyDescent="0.25">
      <c r="A27" s="1" t="s">
        <v>26</v>
      </c>
      <c r="B27" s="2">
        <f t="shared" si="7"/>
        <v>0</v>
      </c>
      <c r="C27" s="2">
        <f t="shared" si="8"/>
        <v>0</v>
      </c>
      <c r="D27" s="2">
        <f>I27+M27</f>
        <v>311.69</v>
      </c>
      <c r="E27" s="13">
        <f t="shared" si="3"/>
        <v>311.69</v>
      </c>
      <c r="F27" s="2"/>
      <c r="G27" s="2">
        <v>0</v>
      </c>
      <c r="H27" s="2">
        <v>0</v>
      </c>
      <c r="I27" s="8">
        <v>155.84</v>
      </c>
      <c r="J27" s="2"/>
      <c r="K27" s="2"/>
      <c r="L27" s="2"/>
      <c r="M27" s="8">
        <v>155.85</v>
      </c>
      <c r="N27" s="2"/>
      <c r="O27" s="29"/>
      <c r="P27" s="29"/>
    </row>
    <row r="28" spans="1:19" ht="14.25" customHeight="1" x14ac:dyDescent="0.25">
      <c r="A28" s="1" t="s">
        <v>27</v>
      </c>
      <c r="B28" s="2">
        <f t="shared" si="7"/>
        <v>0</v>
      </c>
      <c r="C28" s="2">
        <f t="shared" si="8"/>
        <v>0</v>
      </c>
      <c r="D28" s="2">
        <v>-97115.49</v>
      </c>
      <c r="E28" s="13">
        <f t="shared" si="3"/>
        <v>-97115.49</v>
      </c>
      <c r="F28" s="2"/>
      <c r="G28" s="2">
        <v>0</v>
      </c>
      <c r="H28" s="2">
        <v>0</v>
      </c>
      <c r="I28" s="8">
        <v>-54010.75</v>
      </c>
      <c r="J28" s="2"/>
      <c r="K28" s="2"/>
      <c r="L28" s="2"/>
      <c r="M28" s="8">
        <v>-54010.74</v>
      </c>
      <c r="N28" s="2"/>
      <c r="O28" s="29"/>
      <c r="P28" s="29"/>
    </row>
    <row r="29" spans="1:19" ht="14.25" customHeight="1" x14ac:dyDescent="0.25">
      <c r="A29" s="1" t="s">
        <v>28</v>
      </c>
      <c r="B29" s="2">
        <f t="shared" si="7"/>
        <v>1867782</v>
      </c>
      <c r="C29" s="2">
        <f t="shared" si="8"/>
        <v>1867782</v>
      </c>
      <c r="D29" s="2">
        <v>956797.79</v>
      </c>
      <c r="E29" s="13">
        <f t="shared" si="3"/>
        <v>-910984.21</v>
      </c>
      <c r="F29" s="2">
        <f t="shared" si="4"/>
        <v>51.226416680319218</v>
      </c>
      <c r="G29" s="2">
        <v>1867782</v>
      </c>
      <c r="H29" s="2">
        <v>1867782</v>
      </c>
      <c r="I29" s="8">
        <v>875290.31</v>
      </c>
      <c r="J29" s="2">
        <f t="shared" si="1"/>
        <v>46.862551946640458</v>
      </c>
      <c r="K29" s="2">
        <v>0</v>
      </c>
      <c r="L29" s="2">
        <v>0</v>
      </c>
      <c r="M29" s="10">
        <v>0</v>
      </c>
      <c r="N29" s="2"/>
      <c r="O29" s="29"/>
      <c r="P29" s="29"/>
    </row>
    <row r="30" spans="1:19" ht="14.25" customHeight="1" x14ac:dyDescent="0.25">
      <c r="A30" s="1" t="s">
        <v>29</v>
      </c>
      <c r="B30" s="2">
        <f t="shared" si="7"/>
        <v>0</v>
      </c>
      <c r="C30" s="2">
        <f t="shared" si="8"/>
        <v>0</v>
      </c>
      <c r="D30" s="2">
        <v>2421.7600000000002</v>
      </c>
      <c r="E30" s="13">
        <f t="shared" si="3"/>
        <v>2421.7600000000002</v>
      </c>
      <c r="F30" s="2"/>
      <c r="G30" s="2">
        <v>0</v>
      </c>
      <c r="H30" s="2">
        <v>0</v>
      </c>
      <c r="I30" s="8">
        <v>1561.89</v>
      </c>
      <c r="J30" s="2"/>
      <c r="K30" s="2">
        <v>0</v>
      </c>
      <c r="L30" s="2">
        <v>0</v>
      </c>
      <c r="M30" s="10">
        <v>0</v>
      </c>
      <c r="N30" s="2"/>
      <c r="O30" s="29"/>
      <c r="P30" s="29"/>
    </row>
    <row r="31" spans="1:19" ht="14.25" customHeight="1" x14ac:dyDescent="0.25">
      <c r="A31" s="1" t="s">
        <v>30</v>
      </c>
      <c r="B31" s="2">
        <f t="shared" si="7"/>
        <v>393471</v>
      </c>
      <c r="C31" s="2">
        <f t="shared" si="8"/>
        <v>393471</v>
      </c>
      <c r="D31" s="2">
        <v>466828.59</v>
      </c>
      <c r="E31" s="13">
        <f t="shared" si="3"/>
        <v>73357.590000000026</v>
      </c>
      <c r="F31" s="2">
        <f t="shared" si="4"/>
        <v>118.6437094474561</v>
      </c>
      <c r="G31" s="2">
        <v>275430</v>
      </c>
      <c r="H31" s="2">
        <v>275430</v>
      </c>
      <c r="I31" s="8">
        <v>319900.53000000003</v>
      </c>
      <c r="J31" s="2">
        <f t="shared" si="1"/>
        <v>116.14585557128854</v>
      </c>
      <c r="K31" s="2">
        <v>118041</v>
      </c>
      <c r="L31" s="2">
        <v>118041</v>
      </c>
      <c r="M31" s="8">
        <v>137100.24</v>
      </c>
      <c r="N31" s="2">
        <f t="shared" si="2"/>
        <v>116.14628815411594</v>
      </c>
      <c r="O31" s="29"/>
      <c r="P31" s="29"/>
    </row>
    <row r="32" spans="1:19" ht="14.25" customHeight="1" x14ac:dyDescent="0.25">
      <c r="A32" s="1" t="s">
        <v>31</v>
      </c>
      <c r="B32" s="2">
        <f t="shared" si="7"/>
        <v>0</v>
      </c>
      <c r="C32" s="2">
        <f t="shared" si="8"/>
        <v>0</v>
      </c>
      <c r="D32" s="2">
        <f>I32+M32</f>
        <v>0</v>
      </c>
      <c r="E32" s="13">
        <f t="shared" si="3"/>
        <v>0</v>
      </c>
      <c r="F32" s="2"/>
      <c r="G32" s="2">
        <v>0</v>
      </c>
      <c r="H32" s="2">
        <v>0</v>
      </c>
      <c r="I32" s="8"/>
      <c r="J32" s="2"/>
      <c r="K32" s="2">
        <v>0</v>
      </c>
      <c r="L32" s="2">
        <v>0</v>
      </c>
      <c r="M32" s="10">
        <v>0</v>
      </c>
      <c r="N32" s="2"/>
      <c r="O32" s="29"/>
      <c r="P32" s="29"/>
    </row>
    <row r="33" spans="1:16" ht="14.25" customHeight="1" x14ac:dyDescent="0.25">
      <c r="A33" s="1" t="s">
        <v>32</v>
      </c>
      <c r="B33" s="2">
        <f t="shared" si="7"/>
        <v>145620</v>
      </c>
      <c r="C33" s="2">
        <f t="shared" si="8"/>
        <v>145620</v>
      </c>
      <c r="D33" s="2">
        <v>249926.73</v>
      </c>
      <c r="E33" s="13">
        <f t="shared" si="3"/>
        <v>104306.73000000001</v>
      </c>
      <c r="F33" s="2">
        <f t="shared" si="4"/>
        <v>171.62939843428103</v>
      </c>
      <c r="G33" s="2">
        <v>145620</v>
      </c>
      <c r="H33" s="2">
        <v>145620</v>
      </c>
      <c r="I33" s="8">
        <v>241554.17</v>
      </c>
      <c r="J33" s="2">
        <f t="shared" si="1"/>
        <v>165.87980359840682</v>
      </c>
      <c r="K33" s="2"/>
      <c r="L33" s="2"/>
      <c r="M33" s="10">
        <v>0</v>
      </c>
      <c r="N33" s="2"/>
      <c r="O33" s="29"/>
      <c r="P33" s="29"/>
    </row>
    <row r="34" spans="1:16" ht="14.25" hidden="1" customHeight="1" x14ac:dyDescent="0.25">
      <c r="A34" s="1" t="s">
        <v>33</v>
      </c>
      <c r="B34" s="2">
        <f t="shared" si="7"/>
        <v>0</v>
      </c>
      <c r="C34" s="2">
        <f t="shared" si="8"/>
        <v>0</v>
      </c>
      <c r="D34" s="2">
        <f>I34+M34</f>
        <v>0</v>
      </c>
      <c r="E34" s="33">
        <f t="shared" si="3"/>
        <v>0</v>
      </c>
      <c r="F34" s="2" t="e">
        <f t="shared" si="4"/>
        <v>#DIV/0!</v>
      </c>
      <c r="G34" s="2">
        <v>0</v>
      </c>
      <c r="H34" s="2">
        <v>0</v>
      </c>
      <c r="I34" s="16"/>
      <c r="J34" s="2"/>
      <c r="K34" s="2">
        <v>0</v>
      </c>
      <c r="L34" s="2">
        <v>0</v>
      </c>
      <c r="M34" s="10">
        <v>0</v>
      </c>
      <c r="N34" s="2"/>
      <c r="O34" s="29"/>
      <c r="P34" s="29"/>
    </row>
    <row r="35" spans="1:16" ht="14.25" customHeight="1" x14ac:dyDescent="0.25">
      <c r="A35" s="34" t="s">
        <v>9</v>
      </c>
      <c r="B35" s="46">
        <f>SUM(B24:B34)</f>
        <v>11198967</v>
      </c>
      <c r="C35" s="46">
        <f>SUM(C24:C34)</f>
        <v>11198967</v>
      </c>
      <c r="D35" s="47">
        <f>SUM(D24:D34)</f>
        <v>9551115.0900000017</v>
      </c>
      <c r="E35" s="37">
        <f t="shared" si="3"/>
        <v>-1647851.9099999983</v>
      </c>
      <c r="F35" s="25">
        <f t="shared" si="4"/>
        <v>85.28567938453611</v>
      </c>
      <c r="G35" s="38"/>
      <c r="H35" s="39"/>
      <c r="I35" s="25"/>
      <c r="J35" s="25"/>
      <c r="K35" s="25"/>
      <c r="L35" s="25"/>
      <c r="M35" s="25"/>
      <c r="N35" s="40">
        <f t="shared" ref="N35" si="9">D35/C35*100</f>
        <v>85.28567938453611</v>
      </c>
      <c r="O35" s="29"/>
      <c r="P35" s="29"/>
    </row>
    <row r="36" spans="1:16" ht="14.25" customHeight="1" x14ac:dyDescent="0.25">
      <c r="A36" s="48" t="s">
        <v>73</v>
      </c>
      <c r="B36" s="49"/>
      <c r="C36" s="49"/>
      <c r="D36" s="50"/>
      <c r="E36" s="44"/>
      <c r="F36" s="2"/>
      <c r="G36" s="10"/>
      <c r="H36" s="8"/>
      <c r="I36" s="2"/>
      <c r="J36" s="2"/>
      <c r="K36" s="2"/>
      <c r="L36" s="2"/>
      <c r="M36" s="2"/>
      <c r="N36" s="22"/>
      <c r="O36" s="29"/>
      <c r="P36" s="29"/>
    </row>
    <row r="37" spans="1:16" ht="14.25" customHeight="1" x14ac:dyDescent="0.25">
      <c r="A37" s="1" t="s">
        <v>34</v>
      </c>
      <c r="B37" s="2">
        <v>7254500</v>
      </c>
      <c r="C37" s="2">
        <f>H37+L37</f>
        <v>7254500</v>
      </c>
      <c r="D37" s="4">
        <v>7343827.4000000004</v>
      </c>
      <c r="E37" s="69">
        <f t="shared" si="3"/>
        <v>89327.400000000373</v>
      </c>
      <c r="F37" s="2">
        <f t="shared" si="4"/>
        <v>101.23133779033704</v>
      </c>
      <c r="G37" s="2">
        <v>0</v>
      </c>
      <c r="H37" s="2">
        <v>0</v>
      </c>
      <c r="I37" s="2">
        <v>0</v>
      </c>
      <c r="J37" s="2"/>
      <c r="K37" s="2">
        <v>7254500</v>
      </c>
      <c r="L37" s="2">
        <v>7254500</v>
      </c>
      <c r="M37" s="8">
        <v>4111210.74</v>
      </c>
      <c r="N37" s="2">
        <f t="shared" si="2"/>
        <v>56.671179819422434</v>
      </c>
      <c r="O37" s="29"/>
      <c r="P37" s="29"/>
    </row>
    <row r="38" spans="1:16" ht="14.25" customHeight="1" x14ac:dyDescent="0.25">
      <c r="A38" s="34" t="s">
        <v>9</v>
      </c>
      <c r="B38" s="46">
        <f>SUM(B37)</f>
        <v>7254500</v>
      </c>
      <c r="C38" s="46">
        <f>SUM(C37)</f>
        <v>7254500</v>
      </c>
      <c r="D38" s="47">
        <f>SUM(D37)</f>
        <v>7343827.4000000004</v>
      </c>
      <c r="E38" s="37">
        <f>SUM(E37)</f>
        <v>89327.400000000373</v>
      </c>
      <c r="F38" s="25">
        <f t="shared" si="4"/>
        <v>101.23133779033704</v>
      </c>
      <c r="G38" s="25"/>
      <c r="H38" s="25"/>
      <c r="I38" s="25"/>
      <c r="J38" s="25"/>
      <c r="K38" s="25"/>
      <c r="L38" s="25"/>
      <c r="M38" s="25"/>
      <c r="N38" s="40">
        <f t="shared" ref="N38" si="10">D38/C38*100</f>
        <v>101.23133779033704</v>
      </c>
      <c r="O38" s="29"/>
      <c r="P38" s="29"/>
    </row>
    <row r="39" spans="1:16" ht="14.25" customHeight="1" x14ac:dyDescent="0.25">
      <c r="A39" s="51" t="s">
        <v>74</v>
      </c>
      <c r="B39" s="49"/>
      <c r="C39" s="49"/>
      <c r="D39" s="50"/>
      <c r="E39" s="44"/>
      <c r="F39" s="2"/>
      <c r="G39" s="2"/>
      <c r="H39" s="2"/>
      <c r="I39" s="2"/>
      <c r="J39" s="2"/>
      <c r="K39" s="2"/>
      <c r="L39" s="2"/>
      <c r="M39" s="2"/>
      <c r="N39" s="22"/>
      <c r="O39" s="29"/>
      <c r="P39" s="29"/>
    </row>
    <row r="40" spans="1:16" ht="14.25" customHeight="1" x14ac:dyDescent="0.25">
      <c r="A40" s="1" t="s">
        <v>35</v>
      </c>
      <c r="B40" s="70">
        <v>5293000</v>
      </c>
      <c r="C40" s="70">
        <v>5293000</v>
      </c>
      <c r="D40" s="2">
        <v>6792397.1799999997</v>
      </c>
      <c r="E40" s="13">
        <f t="shared" si="3"/>
        <v>1499397.1799999997</v>
      </c>
      <c r="F40" s="2">
        <f t="shared" si="4"/>
        <v>128.3279270734933</v>
      </c>
      <c r="G40" s="2">
        <v>0</v>
      </c>
      <c r="H40" s="2">
        <v>0</v>
      </c>
      <c r="I40" s="2">
        <v>0</v>
      </c>
      <c r="J40" s="2"/>
      <c r="K40" s="2">
        <v>5126000</v>
      </c>
      <c r="L40" s="2">
        <v>5126000</v>
      </c>
      <c r="M40" s="8">
        <v>6266191.5800000001</v>
      </c>
      <c r="N40" s="2">
        <f t="shared" si="2"/>
        <v>122.24330042918454</v>
      </c>
      <c r="O40" s="29"/>
      <c r="P40" s="29"/>
    </row>
    <row r="41" spans="1:16" ht="14.25" customHeight="1" x14ac:dyDescent="0.25">
      <c r="A41" s="1" t="s">
        <v>36</v>
      </c>
      <c r="B41" s="2">
        <f>G41+K41</f>
        <v>8894050</v>
      </c>
      <c r="C41" s="2">
        <f>H41+L41</f>
        <v>8894050</v>
      </c>
      <c r="D41" s="2">
        <v>8664508.0199999996</v>
      </c>
      <c r="E41" s="13">
        <f t="shared" si="3"/>
        <v>-229541.98000000045</v>
      </c>
      <c r="F41" s="2">
        <f t="shared" si="4"/>
        <v>97.419151230316885</v>
      </c>
      <c r="G41" s="2">
        <v>0</v>
      </c>
      <c r="H41" s="2">
        <v>0</v>
      </c>
      <c r="I41" s="2">
        <v>0</v>
      </c>
      <c r="J41" s="2"/>
      <c r="K41" s="2">
        <v>8894050</v>
      </c>
      <c r="L41" s="2">
        <v>8894050</v>
      </c>
      <c r="M41" s="8">
        <v>6364218.1500000004</v>
      </c>
      <c r="N41" s="2">
        <f t="shared" si="2"/>
        <v>71.555907038975491</v>
      </c>
      <c r="O41" s="29"/>
      <c r="P41" s="29"/>
    </row>
    <row r="42" spans="1:16" ht="14.25" customHeight="1" x14ac:dyDescent="0.25">
      <c r="A42" s="34" t="s">
        <v>9</v>
      </c>
      <c r="B42" s="35">
        <f>SUM(B40:B41)</f>
        <v>14187050</v>
      </c>
      <c r="C42" s="35">
        <f>SUM(C40:C41)</f>
        <v>14187050</v>
      </c>
      <c r="D42" s="36">
        <f>SUM(D40:D41)</f>
        <v>15456905.199999999</v>
      </c>
      <c r="E42" s="37">
        <f>SUM(E40:E41)</f>
        <v>1269855.1999999993</v>
      </c>
      <c r="F42" s="25">
        <f t="shared" si="4"/>
        <v>108.9508051356695</v>
      </c>
      <c r="G42" s="25"/>
      <c r="H42" s="45"/>
      <c r="I42" s="25"/>
      <c r="J42" s="25"/>
      <c r="K42" s="25"/>
      <c r="L42" s="25"/>
      <c r="M42" s="25"/>
      <c r="N42" s="40">
        <f t="shared" ref="N42" si="11">D42/C42*100</f>
        <v>108.9508051356695</v>
      </c>
      <c r="O42" s="29"/>
      <c r="P42" s="29"/>
    </row>
    <row r="43" spans="1:16" ht="14.25" customHeight="1" x14ac:dyDescent="0.25">
      <c r="A43" s="52" t="s">
        <v>75</v>
      </c>
      <c r="B43" s="42"/>
      <c r="C43" s="42"/>
      <c r="D43" s="43"/>
      <c r="E43" s="44"/>
      <c r="F43" s="2"/>
      <c r="G43" s="2"/>
      <c r="H43" s="17"/>
      <c r="I43" s="2"/>
      <c r="J43" s="2"/>
      <c r="K43" s="2"/>
      <c r="L43" s="2"/>
      <c r="M43" s="2"/>
      <c r="N43" s="22"/>
      <c r="O43" s="29"/>
      <c r="P43" s="29"/>
    </row>
    <row r="44" spans="1:16" ht="14.25" customHeight="1" x14ac:dyDescent="0.25">
      <c r="A44" s="1" t="s">
        <v>37</v>
      </c>
      <c r="B44" s="2">
        <f>G44+K44</f>
        <v>1826653</v>
      </c>
      <c r="C44" s="2">
        <f>H44+L44</f>
        <v>1826653</v>
      </c>
      <c r="D44" s="4">
        <v>4501781.87</v>
      </c>
      <c r="E44" s="13">
        <f t="shared" si="3"/>
        <v>2675128.87</v>
      </c>
      <c r="F44" s="2">
        <f t="shared" si="4"/>
        <v>246.44975646715608</v>
      </c>
      <c r="G44" s="6">
        <v>1826653</v>
      </c>
      <c r="H44" s="6">
        <v>1826653</v>
      </c>
      <c r="I44" s="8">
        <v>4297802.3</v>
      </c>
      <c r="J44" s="2">
        <f t="shared" si="1"/>
        <v>235.28290813854628</v>
      </c>
      <c r="K44" s="2">
        <v>0</v>
      </c>
      <c r="L44" s="2">
        <v>0</v>
      </c>
      <c r="M44" s="10">
        <v>0</v>
      </c>
      <c r="N44" s="2"/>
      <c r="O44" s="29"/>
      <c r="P44" s="29"/>
    </row>
    <row r="45" spans="1:16" ht="14.25" customHeight="1" x14ac:dyDescent="0.25">
      <c r="A45" s="11" t="s">
        <v>70</v>
      </c>
      <c r="B45" s="2">
        <f>G45+K45</f>
        <v>321818</v>
      </c>
      <c r="C45" s="2">
        <f>H45+L45</f>
        <v>321818</v>
      </c>
      <c r="D45" s="2">
        <f>I45+M45</f>
        <v>0</v>
      </c>
      <c r="E45" s="13">
        <f t="shared" si="3"/>
        <v>-321818</v>
      </c>
      <c r="F45" s="2">
        <f t="shared" si="4"/>
        <v>0</v>
      </c>
      <c r="G45" s="6">
        <v>321818</v>
      </c>
      <c r="H45" s="6">
        <v>321818</v>
      </c>
      <c r="I45" s="8">
        <v>0</v>
      </c>
      <c r="J45" s="2">
        <f t="shared" si="1"/>
        <v>0</v>
      </c>
      <c r="K45" s="2">
        <v>0</v>
      </c>
      <c r="L45" s="2">
        <v>0</v>
      </c>
      <c r="M45" s="10">
        <v>0</v>
      </c>
      <c r="N45" s="2"/>
      <c r="O45" s="29"/>
      <c r="P45" s="29"/>
    </row>
    <row r="46" spans="1:16" ht="14.25" customHeight="1" x14ac:dyDescent="0.25">
      <c r="A46" s="34" t="s">
        <v>9</v>
      </c>
      <c r="B46" s="35">
        <v>2148471</v>
      </c>
      <c r="C46" s="35">
        <f>SUM(C44:C45)</f>
        <v>2148471</v>
      </c>
      <c r="D46" s="36">
        <f>SUM(D44:D45)</f>
        <v>4501781.87</v>
      </c>
      <c r="E46" s="37">
        <f t="shared" si="3"/>
        <v>2353310.87</v>
      </c>
      <c r="F46" s="25">
        <f t="shared" si="4"/>
        <v>209.53421619374896</v>
      </c>
      <c r="G46" s="38"/>
      <c r="H46" s="39"/>
      <c r="I46" s="25"/>
      <c r="J46" s="25"/>
      <c r="K46" s="25"/>
      <c r="L46" s="25"/>
      <c r="M46" s="25"/>
      <c r="N46" s="40">
        <f t="shared" ref="N46" si="12">D46/C46*100</f>
        <v>209.53421619374896</v>
      </c>
      <c r="O46" s="29"/>
      <c r="P46" s="29"/>
    </row>
    <row r="47" spans="1:16" ht="14.25" customHeight="1" x14ac:dyDescent="0.25">
      <c r="A47" s="52" t="s">
        <v>76</v>
      </c>
      <c r="B47" s="42"/>
      <c r="C47" s="42"/>
      <c r="D47" s="43"/>
      <c r="E47" s="44">
        <f t="shared" si="3"/>
        <v>0</v>
      </c>
      <c r="F47" s="2"/>
      <c r="G47" s="10"/>
      <c r="H47" s="8"/>
      <c r="I47" s="2"/>
      <c r="J47" s="2"/>
      <c r="K47" s="2"/>
      <c r="L47" s="2"/>
      <c r="M47" s="2"/>
      <c r="N47" s="22"/>
      <c r="O47" s="29"/>
      <c r="P47" s="29"/>
    </row>
    <row r="48" spans="1:16" ht="17.25" customHeight="1" x14ac:dyDescent="0.25">
      <c r="A48" s="1" t="s">
        <v>38</v>
      </c>
      <c r="B48" s="2">
        <f>G48+K48</f>
        <v>0</v>
      </c>
      <c r="C48" s="2">
        <f>H48+L48</f>
        <v>0</v>
      </c>
      <c r="D48" s="2">
        <v>-350.44</v>
      </c>
      <c r="E48" s="13">
        <f t="shared" si="3"/>
        <v>-350.44</v>
      </c>
      <c r="F48" s="2"/>
      <c r="G48" s="14">
        <v>0</v>
      </c>
      <c r="H48" s="14">
        <v>0</v>
      </c>
      <c r="I48" s="2">
        <v>0</v>
      </c>
      <c r="J48" s="2"/>
      <c r="K48" s="2">
        <v>0</v>
      </c>
      <c r="L48" s="2">
        <v>0</v>
      </c>
      <c r="M48" s="8">
        <v>-36.840000000000003</v>
      </c>
      <c r="N48" s="2"/>
      <c r="O48" s="29"/>
      <c r="P48" s="29"/>
    </row>
    <row r="49" spans="1:16" ht="14.25" customHeight="1" x14ac:dyDescent="0.25">
      <c r="A49" s="34" t="s">
        <v>9</v>
      </c>
      <c r="B49" s="35">
        <v>0</v>
      </c>
      <c r="C49" s="35">
        <v>0</v>
      </c>
      <c r="D49" s="36">
        <f>SUM(D48)</f>
        <v>-350.44</v>
      </c>
      <c r="E49" s="37">
        <f t="shared" si="3"/>
        <v>-350.44</v>
      </c>
      <c r="F49" s="2"/>
      <c r="G49" s="25"/>
      <c r="H49" s="25"/>
      <c r="I49" s="25"/>
      <c r="J49" s="25"/>
      <c r="K49" s="25"/>
      <c r="L49" s="25"/>
      <c r="M49" s="25"/>
      <c r="N49" s="40"/>
      <c r="O49" s="29"/>
      <c r="P49" s="29"/>
    </row>
    <row r="50" spans="1:16" ht="14.25" customHeight="1" x14ac:dyDescent="0.25">
      <c r="A50" s="53" t="s">
        <v>77</v>
      </c>
      <c r="B50" s="54"/>
      <c r="C50" s="54"/>
      <c r="D50" s="54"/>
      <c r="E50" s="44">
        <f t="shared" si="3"/>
        <v>0</v>
      </c>
      <c r="F50" s="2"/>
      <c r="G50" s="2"/>
      <c r="H50" s="2"/>
      <c r="I50" s="2"/>
      <c r="J50" s="2"/>
      <c r="K50" s="2"/>
      <c r="L50" s="2"/>
      <c r="M50" s="2"/>
      <c r="N50" s="22"/>
      <c r="O50" s="29"/>
      <c r="P50" s="29"/>
    </row>
    <row r="51" spans="1:16" ht="14.25" customHeight="1" x14ac:dyDescent="0.25">
      <c r="A51" s="1" t="s">
        <v>39</v>
      </c>
      <c r="B51" s="2">
        <f>G51+K51</f>
        <v>4766509</v>
      </c>
      <c r="C51" s="2">
        <f>H51+L51</f>
        <v>4766509</v>
      </c>
      <c r="D51" s="2">
        <v>5500768.2599999998</v>
      </c>
      <c r="E51" s="13">
        <f t="shared" si="3"/>
        <v>734259.25999999978</v>
      </c>
      <c r="F51" s="2">
        <f t="shared" si="4"/>
        <v>115.40454995469429</v>
      </c>
      <c r="G51" s="6">
        <v>4766509</v>
      </c>
      <c r="H51" s="6">
        <v>4766509</v>
      </c>
      <c r="I51" s="8">
        <v>4568436.57</v>
      </c>
      <c r="J51" s="2">
        <f t="shared" si="1"/>
        <v>95.844496884407434</v>
      </c>
      <c r="K51" s="2">
        <v>0</v>
      </c>
      <c r="L51" s="2">
        <v>0</v>
      </c>
      <c r="M51" s="10">
        <v>0</v>
      </c>
      <c r="N51" s="2"/>
      <c r="O51" s="29"/>
      <c r="P51" s="29"/>
    </row>
    <row r="52" spans="1:16" ht="14.25" customHeight="1" x14ac:dyDescent="0.25">
      <c r="A52" s="34" t="s">
        <v>9</v>
      </c>
      <c r="B52" s="35">
        <f>SUM(B51)</f>
        <v>4766509</v>
      </c>
      <c r="C52" s="35">
        <f>SUM(C51)</f>
        <v>4766509</v>
      </c>
      <c r="D52" s="36">
        <f>SUM(D51)</f>
        <v>5500768.2599999998</v>
      </c>
      <c r="E52" s="37">
        <f>SUM(E51)</f>
        <v>734259.25999999978</v>
      </c>
      <c r="F52" s="25">
        <f t="shared" si="4"/>
        <v>115.40454995469429</v>
      </c>
      <c r="G52" s="25"/>
      <c r="H52" s="45"/>
      <c r="I52" s="25"/>
      <c r="J52" s="25"/>
      <c r="K52" s="25"/>
      <c r="L52" s="25"/>
      <c r="M52" s="25"/>
      <c r="N52" s="40">
        <f t="shared" ref="N52" si="13">D52/C52*100</f>
        <v>115.40454995469429</v>
      </c>
      <c r="O52" s="29"/>
      <c r="P52" s="29"/>
    </row>
    <row r="53" spans="1:16" ht="14.25" customHeight="1" x14ac:dyDescent="0.25">
      <c r="A53" s="53" t="s">
        <v>78</v>
      </c>
      <c r="B53" s="55"/>
      <c r="C53" s="55"/>
      <c r="D53" s="56"/>
      <c r="E53" s="44"/>
      <c r="F53" s="2"/>
      <c r="G53" s="2"/>
      <c r="H53" s="17"/>
      <c r="I53" s="2"/>
      <c r="J53" s="2"/>
      <c r="K53" s="2"/>
      <c r="L53" s="2"/>
      <c r="M53" s="2"/>
      <c r="N53" s="22"/>
      <c r="O53" s="29"/>
      <c r="P53" s="29"/>
    </row>
    <row r="54" spans="1:16" ht="14.25" customHeight="1" x14ac:dyDescent="0.25">
      <c r="A54" s="1" t="s">
        <v>40</v>
      </c>
      <c r="B54" s="2">
        <f t="shared" ref="B54:D58" si="14">G54+K54</f>
        <v>920</v>
      </c>
      <c r="C54" s="2">
        <f t="shared" si="14"/>
        <v>920</v>
      </c>
      <c r="D54" s="2">
        <f t="shared" si="14"/>
        <v>12316.61</v>
      </c>
      <c r="E54" s="13">
        <f t="shared" si="3"/>
        <v>11396.61</v>
      </c>
      <c r="F54" s="2"/>
      <c r="G54" s="6">
        <v>920</v>
      </c>
      <c r="H54" s="6">
        <v>920</v>
      </c>
      <c r="I54" s="8">
        <v>12316.61</v>
      </c>
      <c r="J54" s="2">
        <f t="shared" si="1"/>
        <v>1338.7619565217392</v>
      </c>
      <c r="K54" s="2">
        <v>0</v>
      </c>
      <c r="L54" s="2">
        <v>0</v>
      </c>
      <c r="M54" s="10">
        <v>0</v>
      </c>
      <c r="N54" s="2"/>
      <c r="O54" s="29"/>
      <c r="P54" s="29"/>
    </row>
    <row r="55" spans="1:16" ht="14.25" customHeight="1" x14ac:dyDescent="0.25">
      <c r="A55" s="1" t="s">
        <v>41</v>
      </c>
      <c r="B55" s="2">
        <f t="shared" si="14"/>
        <v>630</v>
      </c>
      <c r="C55" s="2">
        <f t="shared" si="14"/>
        <v>630</v>
      </c>
      <c r="D55" s="2">
        <f t="shared" si="14"/>
        <v>0</v>
      </c>
      <c r="E55" s="13">
        <f t="shared" si="3"/>
        <v>-630</v>
      </c>
      <c r="F55" s="2">
        <f t="shared" si="4"/>
        <v>0</v>
      </c>
      <c r="G55" s="6">
        <v>630</v>
      </c>
      <c r="H55" s="6">
        <v>630</v>
      </c>
      <c r="I55" s="8">
        <v>0</v>
      </c>
      <c r="J55" s="2">
        <f t="shared" si="1"/>
        <v>0</v>
      </c>
      <c r="K55" s="2">
        <v>0</v>
      </c>
      <c r="L55" s="2">
        <v>0</v>
      </c>
      <c r="M55" s="10">
        <v>0</v>
      </c>
      <c r="N55" s="2"/>
      <c r="O55" s="29"/>
      <c r="P55" s="29"/>
    </row>
    <row r="56" spans="1:16" ht="14.25" customHeight="1" x14ac:dyDescent="0.25">
      <c r="A56" s="11" t="s">
        <v>66</v>
      </c>
      <c r="B56" s="2">
        <f t="shared" si="14"/>
        <v>0</v>
      </c>
      <c r="C56" s="2">
        <f t="shared" si="14"/>
        <v>0</v>
      </c>
      <c r="D56" s="2">
        <f t="shared" si="14"/>
        <v>4521.49</v>
      </c>
      <c r="E56" s="13">
        <f t="shared" si="3"/>
        <v>4521.49</v>
      </c>
      <c r="F56" s="2"/>
      <c r="G56" s="14">
        <v>0</v>
      </c>
      <c r="H56" s="14">
        <v>0</v>
      </c>
      <c r="I56" s="8">
        <v>4521.49</v>
      </c>
      <c r="J56" s="2"/>
      <c r="K56" s="2">
        <v>0</v>
      </c>
      <c r="L56" s="2">
        <v>0</v>
      </c>
      <c r="M56" s="10">
        <v>0</v>
      </c>
      <c r="N56" s="2"/>
      <c r="O56" s="29"/>
      <c r="P56" s="29"/>
    </row>
    <row r="57" spans="1:16" ht="14.25" customHeight="1" x14ac:dyDescent="0.25">
      <c r="A57" s="1" t="s">
        <v>42</v>
      </c>
      <c r="B57" s="2">
        <f t="shared" si="14"/>
        <v>26996</v>
      </c>
      <c r="C57" s="2">
        <f t="shared" si="14"/>
        <v>26996</v>
      </c>
      <c r="D57" s="2">
        <f t="shared" si="14"/>
        <v>7957.41</v>
      </c>
      <c r="E57" s="13">
        <f t="shared" si="3"/>
        <v>-19038.59</v>
      </c>
      <c r="F57" s="2">
        <f t="shared" si="4"/>
        <v>29.476255741591345</v>
      </c>
      <c r="G57" s="6">
        <v>26996</v>
      </c>
      <c r="H57" s="6">
        <v>26996</v>
      </c>
      <c r="I57" s="8">
        <v>7957.41</v>
      </c>
      <c r="J57" s="2">
        <f t="shared" si="1"/>
        <v>29.476255741591345</v>
      </c>
      <c r="K57" s="2">
        <v>0</v>
      </c>
      <c r="L57" s="2">
        <v>0</v>
      </c>
      <c r="M57" s="10">
        <v>0</v>
      </c>
      <c r="N57" s="2"/>
      <c r="O57" s="29"/>
      <c r="P57" s="29"/>
    </row>
    <row r="58" spans="1:16" ht="14.25" customHeight="1" x14ac:dyDescent="0.25">
      <c r="A58" s="1" t="s">
        <v>43</v>
      </c>
      <c r="B58" s="2">
        <f t="shared" si="14"/>
        <v>1269</v>
      </c>
      <c r="C58" s="2">
        <f t="shared" si="14"/>
        <v>1269</v>
      </c>
      <c r="D58" s="2">
        <f t="shared" si="14"/>
        <v>1100.75</v>
      </c>
      <c r="E58" s="13">
        <f t="shared" si="3"/>
        <v>-168.25</v>
      </c>
      <c r="F58" s="2">
        <f t="shared" si="4"/>
        <v>86.741528762805359</v>
      </c>
      <c r="G58" s="6">
        <v>1269</v>
      </c>
      <c r="H58" s="6">
        <v>1269</v>
      </c>
      <c r="I58" s="8">
        <v>1100.75</v>
      </c>
      <c r="J58" s="2">
        <f t="shared" si="1"/>
        <v>86.741528762805359</v>
      </c>
      <c r="K58" s="2">
        <v>0</v>
      </c>
      <c r="L58" s="2">
        <v>0</v>
      </c>
      <c r="M58" s="10">
        <v>0</v>
      </c>
      <c r="N58" s="2"/>
      <c r="O58" s="29"/>
      <c r="P58" s="29"/>
    </row>
    <row r="59" spans="1:16" ht="14.25" customHeight="1" x14ac:dyDescent="0.25">
      <c r="A59" s="34" t="s">
        <v>9</v>
      </c>
      <c r="B59" s="35">
        <f>SUM(B54:B58)</f>
        <v>29815</v>
      </c>
      <c r="C59" s="35">
        <f>SUM(C54:C58)</f>
        <v>29815</v>
      </c>
      <c r="D59" s="36">
        <f>SUM(D54:D58)</f>
        <v>25896.26</v>
      </c>
      <c r="E59" s="37">
        <f>SUM(E54:E58)</f>
        <v>-3918.74</v>
      </c>
      <c r="F59" s="25">
        <f t="shared" si="4"/>
        <v>86.856481636760023</v>
      </c>
      <c r="G59" s="38"/>
      <c r="H59" s="39"/>
      <c r="I59" s="25"/>
      <c r="J59" s="25"/>
      <c r="K59" s="25"/>
      <c r="L59" s="25"/>
      <c r="M59" s="25"/>
      <c r="N59" s="40">
        <f t="shared" ref="N59" si="15">D59/C59*100</f>
        <v>86.856481636760023</v>
      </c>
      <c r="O59" s="29"/>
      <c r="P59" s="29"/>
    </row>
    <row r="60" spans="1:16" ht="14.25" customHeight="1" x14ac:dyDescent="0.25">
      <c r="A60" s="53" t="s">
        <v>79</v>
      </c>
      <c r="B60" s="54">
        <v>0</v>
      </c>
      <c r="C60" s="54">
        <v>0</v>
      </c>
      <c r="D60" s="54">
        <v>0</v>
      </c>
      <c r="E60" s="44">
        <f t="shared" si="3"/>
        <v>0</v>
      </c>
      <c r="F60" s="2"/>
      <c r="G60" s="10"/>
      <c r="H60" s="8"/>
      <c r="I60" s="2"/>
      <c r="J60" s="2"/>
      <c r="K60" s="2"/>
      <c r="L60" s="2"/>
      <c r="M60" s="2"/>
      <c r="N60" s="22"/>
      <c r="O60" s="29"/>
      <c r="P60" s="29"/>
    </row>
    <row r="61" spans="1:16" ht="14.25" customHeight="1" x14ac:dyDescent="0.25">
      <c r="A61" s="1" t="s">
        <v>44</v>
      </c>
      <c r="B61" s="2">
        <f>G61+K61</f>
        <v>0</v>
      </c>
      <c r="C61" s="2">
        <f>H61+L61</f>
        <v>0</v>
      </c>
      <c r="D61" s="2">
        <v>45146.080000000002</v>
      </c>
      <c r="E61" s="13">
        <f t="shared" si="3"/>
        <v>45146.080000000002</v>
      </c>
      <c r="F61" s="2"/>
      <c r="G61" s="14">
        <v>0</v>
      </c>
      <c r="H61" s="14">
        <v>0</v>
      </c>
      <c r="I61" s="2">
        <v>0</v>
      </c>
      <c r="J61" s="2"/>
      <c r="K61" s="2">
        <v>0</v>
      </c>
      <c r="L61" s="2">
        <v>0</v>
      </c>
      <c r="M61" s="8">
        <v>35805.519999999997</v>
      </c>
      <c r="N61" s="2"/>
      <c r="O61" s="29"/>
      <c r="P61" s="29"/>
    </row>
    <row r="62" spans="1:16" ht="14.25" customHeight="1" x14ac:dyDescent="0.25">
      <c r="A62" s="34" t="s">
        <v>9</v>
      </c>
      <c r="B62" s="71">
        <v>45146.080000000002</v>
      </c>
      <c r="C62" s="71">
        <v>45146.080000000002</v>
      </c>
      <c r="D62" s="36">
        <f>SUM(D61)</f>
        <v>45146.080000000002</v>
      </c>
      <c r="E62" s="37">
        <f t="shared" si="3"/>
        <v>0</v>
      </c>
      <c r="F62" s="2"/>
      <c r="G62" s="25"/>
      <c r="H62" s="25"/>
      <c r="I62" s="25"/>
      <c r="J62" s="25"/>
      <c r="K62" s="25"/>
      <c r="L62" s="25"/>
      <c r="M62" s="25"/>
      <c r="N62" s="40"/>
      <c r="O62" s="29"/>
      <c r="P62" s="29"/>
    </row>
    <row r="63" spans="1:16" ht="14.25" customHeight="1" x14ac:dyDescent="0.25">
      <c r="A63" s="53" t="s">
        <v>80</v>
      </c>
      <c r="B63" s="54"/>
      <c r="C63" s="54"/>
      <c r="D63" s="54"/>
      <c r="E63" s="44">
        <f t="shared" si="3"/>
        <v>0</v>
      </c>
      <c r="F63" s="2"/>
      <c r="G63" s="2"/>
      <c r="H63" s="2"/>
      <c r="I63" s="2"/>
      <c r="J63" s="2"/>
      <c r="K63" s="2"/>
      <c r="L63" s="2"/>
      <c r="M63" s="2"/>
      <c r="N63" s="22"/>
      <c r="O63" s="29"/>
      <c r="P63" s="29"/>
    </row>
    <row r="64" spans="1:16" ht="14.25" customHeight="1" x14ac:dyDescent="0.25">
      <c r="A64" s="1" t="s">
        <v>45</v>
      </c>
      <c r="B64" s="2">
        <f>G64+K64</f>
        <v>65008</v>
      </c>
      <c r="C64" s="2">
        <f>H64+L64</f>
        <v>65008</v>
      </c>
      <c r="D64" s="2">
        <v>240149</v>
      </c>
      <c r="E64" s="13">
        <f t="shared" si="3"/>
        <v>175141</v>
      </c>
      <c r="F64" s="2">
        <f t="shared" si="4"/>
        <v>369.41453359586512</v>
      </c>
      <c r="G64" s="6">
        <v>65008</v>
      </c>
      <c r="H64" s="6">
        <v>65008</v>
      </c>
      <c r="I64" s="8">
        <v>187749</v>
      </c>
      <c r="J64" s="2">
        <f t="shared" ref="J64:J83" si="16">I64/H64*100</f>
        <v>288.80906965296577</v>
      </c>
      <c r="K64" s="2">
        <v>0</v>
      </c>
      <c r="L64" s="2">
        <v>0</v>
      </c>
      <c r="M64" s="2">
        <v>0</v>
      </c>
      <c r="N64" s="2"/>
      <c r="O64" s="29"/>
      <c r="P64" s="29"/>
    </row>
    <row r="65" spans="1:16" ht="14.25" customHeight="1" x14ac:dyDescent="0.25">
      <c r="A65" s="1" t="s">
        <v>46</v>
      </c>
      <c r="B65" s="2">
        <f t="shared" ref="B65:D86" si="17">G65+K65</f>
        <v>2291736</v>
      </c>
      <c r="C65" s="2">
        <f t="shared" si="17"/>
        <v>2291736</v>
      </c>
      <c r="D65" s="2">
        <v>2337187.36</v>
      </c>
      <c r="E65" s="13">
        <f t="shared" si="3"/>
        <v>45451.35999999987</v>
      </c>
      <c r="F65" s="2">
        <f t="shared" si="4"/>
        <v>101.98327206973228</v>
      </c>
      <c r="G65" s="6">
        <v>2291736</v>
      </c>
      <c r="H65" s="6">
        <v>2291736</v>
      </c>
      <c r="I65" s="8">
        <v>2318782.86</v>
      </c>
      <c r="J65" s="2">
        <f t="shared" si="16"/>
        <v>101.18019091204222</v>
      </c>
      <c r="K65" s="2">
        <v>0</v>
      </c>
      <c r="L65" s="2">
        <v>0</v>
      </c>
      <c r="M65" s="2">
        <v>0</v>
      </c>
      <c r="N65" s="2"/>
      <c r="O65" s="29"/>
      <c r="P65" s="29"/>
    </row>
    <row r="66" spans="1:16" ht="14.25" customHeight="1" x14ac:dyDescent="0.25">
      <c r="A66" s="34" t="s">
        <v>9</v>
      </c>
      <c r="B66" s="35">
        <f>SUM(B64:B65)</f>
        <v>2356744</v>
      </c>
      <c r="C66" s="35">
        <f>SUM(C64:C65)</f>
        <v>2356744</v>
      </c>
      <c r="D66" s="36">
        <f>SUM(D64:D65)</f>
        <v>2577336.36</v>
      </c>
      <c r="E66" s="37">
        <f>SUM(E64:E65)</f>
        <v>220592.35999999987</v>
      </c>
      <c r="F66" s="25">
        <f t="shared" si="4"/>
        <v>109.36004759108329</v>
      </c>
      <c r="G66" s="2"/>
      <c r="H66" s="17"/>
      <c r="I66" s="2"/>
      <c r="J66" s="2"/>
      <c r="K66" s="2"/>
      <c r="L66" s="2"/>
      <c r="M66" s="2"/>
      <c r="N66" s="40">
        <f t="shared" ref="N66" si="18">D66/C66*100</f>
        <v>109.36004759108329</v>
      </c>
      <c r="O66" s="29"/>
      <c r="P66" s="29"/>
    </row>
    <row r="67" spans="1:16" ht="14.25" customHeight="1" x14ac:dyDescent="0.25">
      <c r="A67" s="52" t="s">
        <v>81</v>
      </c>
      <c r="B67" s="42"/>
      <c r="C67" s="42"/>
      <c r="D67" s="43"/>
      <c r="E67" s="44"/>
      <c r="F67" s="2"/>
      <c r="G67" s="2"/>
      <c r="H67" s="17"/>
      <c r="I67" s="2"/>
      <c r="J67" s="2"/>
      <c r="K67" s="2"/>
      <c r="L67" s="2"/>
      <c r="M67" s="2"/>
      <c r="N67" s="22"/>
      <c r="O67" s="29"/>
      <c r="P67" s="29"/>
    </row>
    <row r="68" spans="1:16" ht="14.25" customHeight="1" x14ac:dyDescent="0.25">
      <c r="A68" s="1" t="s">
        <v>47</v>
      </c>
      <c r="B68" s="2">
        <f t="shared" si="17"/>
        <v>152523</v>
      </c>
      <c r="C68" s="2">
        <f t="shared" si="17"/>
        <v>152523</v>
      </c>
      <c r="D68" s="2">
        <v>98158.64</v>
      </c>
      <c r="E68" s="13">
        <f t="shared" si="3"/>
        <v>-54364.36</v>
      </c>
      <c r="F68" s="2">
        <f t="shared" si="4"/>
        <v>64.356615067891397</v>
      </c>
      <c r="G68" s="6">
        <v>152523</v>
      </c>
      <c r="H68" s="6">
        <v>152523</v>
      </c>
      <c r="I68" s="8">
        <v>51765.88</v>
      </c>
      <c r="J68" s="2">
        <f t="shared" si="16"/>
        <v>33.939720566734195</v>
      </c>
      <c r="K68" s="2">
        <v>0</v>
      </c>
      <c r="L68" s="2">
        <v>0</v>
      </c>
      <c r="M68" s="2">
        <v>0</v>
      </c>
      <c r="N68" s="2"/>
      <c r="O68" s="29"/>
      <c r="P68" s="29"/>
    </row>
    <row r="69" spans="1:16" ht="17.25" customHeight="1" x14ac:dyDescent="0.25">
      <c r="A69" s="1" t="s">
        <v>48</v>
      </c>
      <c r="B69" s="2">
        <f t="shared" si="17"/>
        <v>6585</v>
      </c>
      <c r="C69" s="2">
        <f t="shared" si="17"/>
        <v>6585</v>
      </c>
      <c r="D69" s="2">
        <v>91303.4</v>
      </c>
      <c r="E69" s="13">
        <f t="shared" si="3"/>
        <v>84718.399999999994</v>
      </c>
      <c r="F69" s="2"/>
      <c r="G69" s="6">
        <v>6585</v>
      </c>
      <c r="H69" s="6">
        <v>6585</v>
      </c>
      <c r="I69" s="8">
        <v>89403.4</v>
      </c>
      <c r="J69" s="2">
        <f t="shared" si="16"/>
        <v>1357.6826119969628</v>
      </c>
      <c r="K69" s="2">
        <v>0</v>
      </c>
      <c r="L69" s="2">
        <v>0</v>
      </c>
      <c r="M69" s="2">
        <v>0</v>
      </c>
      <c r="N69" s="2"/>
      <c r="O69" s="29"/>
      <c r="P69" s="29"/>
    </row>
    <row r="70" spans="1:16" ht="16.5" customHeight="1" x14ac:dyDescent="0.25">
      <c r="A70" s="1" t="s">
        <v>49</v>
      </c>
      <c r="B70" s="2">
        <f t="shared" si="17"/>
        <v>1636</v>
      </c>
      <c r="C70" s="2">
        <f t="shared" si="17"/>
        <v>1636</v>
      </c>
      <c r="D70" s="2">
        <v>6000</v>
      </c>
      <c r="E70" s="13">
        <f t="shared" si="3"/>
        <v>4364</v>
      </c>
      <c r="F70" s="2">
        <f t="shared" si="4"/>
        <v>366.74816625916867</v>
      </c>
      <c r="G70" s="6">
        <v>1636</v>
      </c>
      <c r="H70" s="6">
        <v>1636</v>
      </c>
      <c r="I70" s="8">
        <v>0</v>
      </c>
      <c r="J70" s="2">
        <f t="shared" si="16"/>
        <v>0</v>
      </c>
      <c r="K70" s="2">
        <v>0</v>
      </c>
      <c r="L70" s="2">
        <v>0</v>
      </c>
      <c r="M70" s="2">
        <v>0</v>
      </c>
      <c r="N70" s="2"/>
      <c r="O70" s="29"/>
      <c r="P70" s="29"/>
    </row>
    <row r="71" spans="1:16" ht="17.25" customHeight="1" x14ac:dyDescent="0.25">
      <c r="A71" s="1" t="s">
        <v>50</v>
      </c>
      <c r="B71" s="2">
        <f t="shared" si="17"/>
        <v>5454</v>
      </c>
      <c r="C71" s="2">
        <f t="shared" si="17"/>
        <v>5454</v>
      </c>
      <c r="D71" s="2">
        <f t="shared" si="17"/>
        <v>19520</v>
      </c>
      <c r="E71" s="13">
        <f t="shared" si="3"/>
        <v>14066</v>
      </c>
      <c r="F71" s="2">
        <f t="shared" si="4"/>
        <v>357.90245691235788</v>
      </c>
      <c r="G71" s="6">
        <v>5454</v>
      </c>
      <c r="H71" s="6">
        <v>5454</v>
      </c>
      <c r="I71" s="8">
        <v>19520</v>
      </c>
      <c r="J71" s="2">
        <f t="shared" si="16"/>
        <v>357.90245691235788</v>
      </c>
      <c r="K71" s="2">
        <v>0</v>
      </c>
      <c r="L71" s="2">
        <v>0</v>
      </c>
      <c r="M71" s="2">
        <v>0</v>
      </c>
      <c r="N71" s="2"/>
      <c r="O71" s="29"/>
      <c r="P71" s="29"/>
    </row>
    <row r="72" spans="1:16" ht="15" customHeight="1" x14ac:dyDescent="0.25">
      <c r="A72" s="1" t="s">
        <v>51</v>
      </c>
      <c r="B72" s="2">
        <f t="shared" si="17"/>
        <v>13091</v>
      </c>
      <c r="C72" s="2">
        <f t="shared" si="17"/>
        <v>13091</v>
      </c>
      <c r="D72" s="2">
        <f t="shared" si="17"/>
        <v>34000</v>
      </c>
      <c r="E72" s="13">
        <f t="shared" si="3"/>
        <v>20909</v>
      </c>
      <c r="F72" s="2">
        <f t="shared" si="4"/>
        <v>259.72041860820411</v>
      </c>
      <c r="G72" s="6">
        <v>13091</v>
      </c>
      <c r="H72" s="6">
        <v>13091</v>
      </c>
      <c r="I72" s="8">
        <v>34000</v>
      </c>
      <c r="J72" s="2">
        <f t="shared" si="16"/>
        <v>259.72041860820411</v>
      </c>
      <c r="K72" s="2">
        <v>0</v>
      </c>
      <c r="L72" s="2">
        <v>0</v>
      </c>
      <c r="M72" s="2">
        <v>0</v>
      </c>
      <c r="N72" s="2"/>
      <c r="O72" s="29"/>
      <c r="P72" s="29"/>
    </row>
    <row r="73" spans="1:16" ht="15" customHeight="1" x14ac:dyDescent="0.25">
      <c r="A73" s="1" t="s">
        <v>52</v>
      </c>
      <c r="B73" s="2">
        <f t="shared" si="17"/>
        <v>2182</v>
      </c>
      <c r="C73" s="2">
        <f t="shared" si="17"/>
        <v>2182</v>
      </c>
      <c r="D73" s="2">
        <f t="shared" si="17"/>
        <v>0</v>
      </c>
      <c r="E73" s="13">
        <f t="shared" si="3"/>
        <v>-2182</v>
      </c>
      <c r="F73" s="2">
        <f t="shared" si="4"/>
        <v>0</v>
      </c>
      <c r="G73" s="6">
        <v>2182</v>
      </c>
      <c r="H73" s="6">
        <v>2182</v>
      </c>
      <c r="I73" s="8">
        <v>0</v>
      </c>
      <c r="J73" s="2">
        <f t="shared" si="16"/>
        <v>0</v>
      </c>
      <c r="K73" s="2">
        <v>0</v>
      </c>
      <c r="L73" s="2">
        <v>0</v>
      </c>
      <c r="M73" s="2">
        <v>0</v>
      </c>
      <c r="N73" s="2"/>
      <c r="O73" s="29"/>
      <c r="P73" s="29"/>
    </row>
    <row r="74" spans="1:16" ht="15" customHeight="1" x14ac:dyDescent="0.25">
      <c r="A74" s="1" t="s">
        <v>53</v>
      </c>
      <c r="B74" s="2">
        <f t="shared" si="17"/>
        <v>152727</v>
      </c>
      <c r="C74" s="2">
        <f t="shared" si="17"/>
        <v>152727</v>
      </c>
      <c r="D74" s="2">
        <f t="shared" si="17"/>
        <v>20000</v>
      </c>
      <c r="E74" s="13">
        <f t="shared" si="3"/>
        <v>-132727</v>
      </c>
      <c r="F74" s="2">
        <f t="shared" si="4"/>
        <v>13.095261479633594</v>
      </c>
      <c r="G74" s="6">
        <v>152727</v>
      </c>
      <c r="H74" s="6">
        <v>152727</v>
      </c>
      <c r="I74" s="8">
        <v>20000</v>
      </c>
      <c r="J74" s="2">
        <f t="shared" si="16"/>
        <v>13.095261479633594</v>
      </c>
      <c r="K74" s="2">
        <v>0</v>
      </c>
      <c r="L74" s="2">
        <v>0</v>
      </c>
      <c r="M74" s="2">
        <v>0</v>
      </c>
      <c r="N74" s="2"/>
      <c r="O74" s="29"/>
      <c r="P74" s="29"/>
    </row>
    <row r="75" spans="1:16" ht="15.75" customHeight="1" x14ac:dyDescent="0.25">
      <c r="A75" s="1" t="s">
        <v>54</v>
      </c>
      <c r="B75" s="2">
        <f t="shared" si="17"/>
        <v>4364</v>
      </c>
      <c r="C75" s="2">
        <f t="shared" si="17"/>
        <v>4364</v>
      </c>
      <c r="D75" s="2">
        <f t="shared" si="17"/>
        <v>2000</v>
      </c>
      <c r="E75" s="13">
        <f t="shared" si="3"/>
        <v>-2364</v>
      </c>
      <c r="F75" s="2">
        <f t="shared" si="4"/>
        <v>45.829514207149401</v>
      </c>
      <c r="G75" s="6">
        <v>4364</v>
      </c>
      <c r="H75" s="6">
        <v>4364</v>
      </c>
      <c r="I75" s="8">
        <v>2000</v>
      </c>
      <c r="J75" s="2">
        <f t="shared" si="16"/>
        <v>45.829514207149401</v>
      </c>
      <c r="K75" s="2">
        <v>0</v>
      </c>
      <c r="L75" s="2">
        <v>0</v>
      </c>
      <c r="M75" s="2">
        <v>0</v>
      </c>
      <c r="N75" s="2"/>
      <c r="O75" s="29"/>
      <c r="P75" s="29"/>
    </row>
    <row r="76" spans="1:16" ht="15" customHeight="1" x14ac:dyDescent="0.25">
      <c r="A76" s="1" t="s">
        <v>55</v>
      </c>
      <c r="B76" s="2">
        <f t="shared" si="17"/>
        <v>30402</v>
      </c>
      <c r="C76" s="2">
        <f t="shared" si="17"/>
        <v>30402</v>
      </c>
      <c r="D76" s="2">
        <v>31000</v>
      </c>
      <c r="E76" s="13">
        <f t="shared" ref="E76:E86" si="19">D76-C76</f>
        <v>598</v>
      </c>
      <c r="F76" s="2">
        <f t="shared" si="4"/>
        <v>101.96697585685153</v>
      </c>
      <c r="G76" s="6">
        <v>30402</v>
      </c>
      <c r="H76" s="6">
        <v>30402</v>
      </c>
      <c r="I76" s="8">
        <v>24000</v>
      </c>
      <c r="J76" s="2">
        <f t="shared" si="16"/>
        <v>78.942174856917319</v>
      </c>
      <c r="K76" s="2">
        <v>0</v>
      </c>
      <c r="L76" s="2">
        <v>0</v>
      </c>
      <c r="M76" s="2">
        <v>0</v>
      </c>
      <c r="N76" s="2"/>
      <c r="O76" s="29"/>
      <c r="P76" s="29"/>
    </row>
    <row r="77" spans="1:16" ht="15" customHeight="1" x14ac:dyDescent="0.25">
      <c r="A77" s="1" t="s">
        <v>56</v>
      </c>
      <c r="B77" s="2">
        <f t="shared" si="17"/>
        <v>40309</v>
      </c>
      <c r="C77" s="2">
        <f t="shared" si="17"/>
        <v>40309</v>
      </c>
      <c r="D77" s="2">
        <f t="shared" si="17"/>
        <v>18000</v>
      </c>
      <c r="E77" s="13">
        <f t="shared" si="19"/>
        <v>-22309</v>
      </c>
      <c r="F77" s="2">
        <f t="shared" ref="F77:F84" si="20">D77/C77*100</f>
        <v>44.655039817410504</v>
      </c>
      <c r="G77" s="6">
        <v>40309</v>
      </c>
      <c r="H77" s="6">
        <v>40309</v>
      </c>
      <c r="I77" s="8">
        <v>18000</v>
      </c>
      <c r="J77" s="2">
        <f t="shared" si="16"/>
        <v>44.655039817410504</v>
      </c>
      <c r="K77" s="2">
        <v>0</v>
      </c>
      <c r="L77" s="2">
        <v>0</v>
      </c>
      <c r="M77" s="2">
        <v>0</v>
      </c>
      <c r="N77" s="2"/>
      <c r="O77" s="29"/>
      <c r="P77" s="29"/>
    </row>
    <row r="78" spans="1:16" ht="15.75" customHeight="1" x14ac:dyDescent="0.25">
      <c r="A78" s="1" t="s">
        <v>57</v>
      </c>
      <c r="B78" s="2">
        <f t="shared" si="17"/>
        <v>587672</v>
      </c>
      <c r="C78" s="2">
        <f t="shared" si="17"/>
        <v>587672</v>
      </c>
      <c r="D78" s="2">
        <f t="shared" si="17"/>
        <v>980421</v>
      </c>
      <c r="E78" s="13">
        <f t="shared" si="19"/>
        <v>392749</v>
      </c>
      <c r="F78" s="2">
        <f t="shared" si="20"/>
        <v>166.83132767938577</v>
      </c>
      <c r="G78" s="6">
        <v>587672</v>
      </c>
      <c r="H78" s="6">
        <v>587672</v>
      </c>
      <c r="I78" s="8">
        <v>980421</v>
      </c>
      <c r="J78" s="2">
        <f t="shared" si="16"/>
        <v>166.83132767938577</v>
      </c>
      <c r="K78" s="2">
        <v>0</v>
      </c>
      <c r="L78" s="2">
        <v>0</v>
      </c>
      <c r="M78" s="2">
        <v>0</v>
      </c>
      <c r="N78" s="2"/>
      <c r="O78" s="29"/>
      <c r="P78" s="29"/>
    </row>
    <row r="79" spans="1:16" ht="15.75" customHeight="1" x14ac:dyDescent="0.25">
      <c r="A79" s="1" t="s">
        <v>58</v>
      </c>
      <c r="B79" s="2">
        <f t="shared" si="17"/>
        <v>0</v>
      </c>
      <c r="C79" s="2">
        <f t="shared" si="17"/>
        <v>0</v>
      </c>
      <c r="D79" s="2">
        <f t="shared" si="17"/>
        <v>9250</v>
      </c>
      <c r="E79" s="13">
        <f t="shared" si="19"/>
        <v>9250</v>
      </c>
      <c r="F79" s="2"/>
      <c r="G79" s="14">
        <v>0</v>
      </c>
      <c r="H79" s="14">
        <v>0</v>
      </c>
      <c r="I79" s="8">
        <v>9250</v>
      </c>
      <c r="J79" s="2"/>
      <c r="K79" s="2">
        <v>0</v>
      </c>
      <c r="L79" s="2">
        <v>0</v>
      </c>
      <c r="M79" s="2">
        <v>0</v>
      </c>
      <c r="N79" s="2"/>
      <c r="O79" s="29"/>
      <c r="P79" s="29"/>
    </row>
    <row r="80" spans="1:16" ht="15.75" customHeight="1" x14ac:dyDescent="0.25">
      <c r="A80" s="1" t="s">
        <v>59</v>
      </c>
      <c r="B80" s="2">
        <f t="shared" si="17"/>
        <v>78545</v>
      </c>
      <c r="C80" s="2">
        <f t="shared" si="17"/>
        <v>78545</v>
      </c>
      <c r="D80" s="2">
        <v>372000</v>
      </c>
      <c r="E80" s="13">
        <f t="shared" si="19"/>
        <v>293455</v>
      </c>
      <c r="F80" s="2">
        <f t="shared" si="20"/>
        <v>473.61385193201346</v>
      </c>
      <c r="G80" s="6">
        <v>78545</v>
      </c>
      <c r="H80" s="6">
        <v>78545</v>
      </c>
      <c r="I80" s="8">
        <v>355000</v>
      </c>
      <c r="J80" s="2">
        <f t="shared" si="16"/>
        <v>451.97020816092686</v>
      </c>
      <c r="K80" s="2">
        <v>0</v>
      </c>
      <c r="L80" s="2">
        <v>0</v>
      </c>
      <c r="M80" s="2">
        <v>0</v>
      </c>
      <c r="N80" s="2"/>
      <c r="O80" s="29"/>
      <c r="P80" s="29"/>
    </row>
    <row r="81" spans="1:16" ht="15.75" customHeight="1" x14ac:dyDescent="0.25">
      <c r="A81" s="1" t="s">
        <v>60</v>
      </c>
      <c r="B81" s="2">
        <f t="shared" si="17"/>
        <v>38020</v>
      </c>
      <c r="C81" s="2">
        <f t="shared" si="17"/>
        <v>38020</v>
      </c>
      <c r="D81" s="2">
        <f t="shared" si="17"/>
        <v>6000</v>
      </c>
      <c r="E81" s="13">
        <f t="shared" si="19"/>
        <v>-32020</v>
      </c>
      <c r="F81" s="2">
        <f t="shared" si="20"/>
        <v>15.781167806417676</v>
      </c>
      <c r="G81" s="6">
        <v>38020</v>
      </c>
      <c r="H81" s="6">
        <v>38020</v>
      </c>
      <c r="I81" s="8">
        <v>6000</v>
      </c>
      <c r="J81" s="2" t="e">
        <f>#REF!/H81*100</f>
        <v>#REF!</v>
      </c>
      <c r="K81" s="2">
        <v>0</v>
      </c>
      <c r="L81" s="2">
        <v>0</v>
      </c>
      <c r="M81" s="2">
        <v>0</v>
      </c>
      <c r="N81" s="2"/>
      <c r="O81" s="29"/>
      <c r="P81" s="29"/>
    </row>
    <row r="82" spans="1:16" ht="15.75" customHeight="1" x14ac:dyDescent="0.25">
      <c r="A82" s="1" t="s">
        <v>61</v>
      </c>
      <c r="B82" s="2">
        <f t="shared" si="17"/>
        <v>0</v>
      </c>
      <c r="C82" s="2">
        <f t="shared" si="17"/>
        <v>0</v>
      </c>
      <c r="D82" s="2">
        <f t="shared" si="17"/>
        <v>3000</v>
      </c>
      <c r="E82" s="13">
        <f t="shared" si="19"/>
        <v>3000</v>
      </c>
      <c r="F82" s="2"/>
      <c r="G82" s="14">
        <v>0</v>
      </c>
      <c r="H82" s="14">
        <v>0</v>
      </c>
      <c r="I82" s="8">
        <v>3000</v>
      </c>
      <c r="J82" s="2"/>
      <c r="K82" s="2">
        <v>0</v>
      </c>
      <c r="L82" s="2">
        <v>0</v>
      </c>
      <c r="M82" s="2">
        <v>0</v>
      </c>
      <c r="N82" s="2"/>
      <c r="O82" s="29"/>
      <c r="P82" s="29"/>
    </row>
    <row r="83" spans="1:16" ht="15.75" customHeight="1" x14ac:dyDescent="0.25">
      <c r="A83" s="1" t="s">
        <v>62</v>
      </c>
      <c r="B83" s="70">
        <v>422836</v>
      </c>
      <c r="C83" s="70">
        <v>422836</v>
      </c>
      <c r="D83" s="2">
        <v>1200633.44</v>
      </c>
      <c r="E83" s="13">
        <f t="shared" si="19"/>
        <v>777797.44</v>
      </c>
      <c r="F83" s="2">
        <f t="shared" si="20"/>
        <v>283.94778117284238</v>
      </c>
      <c r="G83" s="6">
        <v>161836</v>
      </c>
      <c r="H83" s="6">
        <v>161836</v>
      </c>
      <c r="I83" s="8">
        <v>1032033.44</v>
      </c>
      <c r="J83" s="2">
        <f t="shared" si="16"/>
        <v>637.70325514718604</v>
      </c>
      <c r="K83" s="2">
        <v>0</v>
      </c>
      <c r="L83" s="2">
        <v>0</v>
      </c>
      <c r="M83" s="2">
        <v>0</v>
      </c>
      <c r="N83" s="2"/>
      <c r="O83" s="29"/>
      <c r="P83" s="29"/>
    </row>
    <row r="84" spans="1:16" ht="15.75" customHeight="1" x14ac:dyDescent="0.25">
      <c r="A84" s="34" t="s">
        <v>9</v>
      </c>
      <c r="B84" s="35">
        <f>SUM(B68:B83)</f>
        <v>1536346</v>
      </c>
      <c r="C84" s="35">
        <f>SUM(C68:C83)</f>
        <v>1536346</v>
      </c>
      <c r="D84" s="36">
        <f>SUM(D68:D83)</f>
        <v>2891286.48</v>
      </c>
      <c r="E84" s="37">
        <f>SUM(E68:E83)</f>
        <v>1354940.48</v>
      </c>
      <c r="F84" s="25">
        <f t="shared" si="20"/>
        <v>188.19240457553181</v>
      </c>
      <c r="G84" s="25"/>
      <c r="H84" s="25"/>
      <c r="I84" s="25"/>
      <c r="J84" s="25"/>
      <c r="K84" s="25"/>
      <c r="L84" s="25"/>
      <c r="M84" s="25"/>
      <c r="N84" s="40">
        <f t="shared" ref="N84" si="21">D84/C84*100</f>
        <v>188.19240457553181</v>
      </c>
      <c r="O84" s="29"/>
    </row>
    <row r="85" spans="1:16" ht="15.75" customHeight="1" x14ac:dyDescent="0.25">
      <c r="A85" s="52" t="s">
        <v>87</v>
      </c>
      <c r="B85" s="42"/>
      <c r="C85" s="42"/>
      <c r="D85" s="43"/>
      <c r="E85" s="44"/>
      <c r="F85" s="2"/>
      <c r="G85" s="2"/>
      <c r="H85" s="2"/>
      <c r="I85" s="2"/>
      <c r="J85" s="2"/>
      <c r="K85" s="2"/>
      <c r="L85" s="2"/>
      <c r="M85" s="2"/>
      <c r="N85" s="22"/>
      <c r="O85" s="29"/>
    </row>
    <row r="86" spans="1:16" ht="15.75" customHeight="1" x14ac:dyDescent="0.25">
      <c r="A86" s="1" t="s">
        <v>63</v>
      </c>
      <c r="B86" s="2">
        <f t="shared" si="17"/>
        <v>0</v>
      </c>
      <c r="C86" s="2">
        <f t="shared" si="17"/>
        <v>0</v>
      </c>
      <c r="D86" s="2">
        <v>32164</v>
      </c>
      <c r="E86" s="13">
        <f t="shared" si="19"/>
        <v>32164</v>
      </c>
      <c r="F86" s="2"/>
      <c r="G86" s="14">
        <v>0</v>
      </c>
      <c r="H86" s="14">
        <v>0</v>
      </c>
      <c r="I86" s="8">
        <v>54493.25</v>
      </c>
      <c r="J86" s="2"/>
      <c r="K86" s="2">
        <v>0</v>
      </c>
      <c r="L86" s="2">
        <v>0</v>
      </c>
      <c r="M86" s="2">
        <v>0</v>
      </c>
      <c r="N86" s="2"/>
      <c r="O86" s="29"/>
    </row>
    <row r="87" spans="1:16" ht="15.75" x14ac:dyDescent="0.25">
      <c r="A87" s="24" t="s">
        <v>9</v>
      </c>
      <c r="B87" s="25">
        <f>SUM(B86)</f>
        <v>0</v>
      </c>
      <c r="C87" s="25">
        <f>SUM(C86)</f>
        <v>0</v>
      </c>
      <c r="D87" s="25">
        <f>SUM(D86)</f>
        <v>32164</v>
      </c>
      <c r="E87" s="73">
        <f>SUM(E86)</f>
        <v>32164</v>
      </c>
      <c r="F87" s="74"/>
      <c r="G87" s="15">
        <f>SUM(G12:G86)</f>
        <v>190225932</v>
      </c>
      <c r="H87" s="4">
        <f>SUM(H12:H86)</f>
        <v>190225932</v>
      </c>
      <c r="I87" s="4">
        <f>SUM(I12:I86)</f>
        <v>174490109.97000003</v>
      </c>
      <c r="J87" s="4">
        <f>I87/H87*100</f>
        <v>91.727824979193713</v>
      </c>
      <c r="K87" s="4">
        <f>SUM(K12:K86)</f>
        <v>31644308</v>
      </c>
      <c r="L87" s="4">
        <f>SUM(L12:L86)</f>
        <v>31644308</v>
      </c>
      <c r="M87" s="4">
        <f>SUM(M12:M86)</f>
        <v>25932503.270000003</v>
      </c>
      <c r="N87" s="4">
        <f>M87/L87*100</f>
        <v>81.949977449340977</v>
      </c>
      <c r="O87" s="29"/>
    </row>
    <row r="88" spans="1:16" ht="21" hidden="1" customHeight="1" x14ac:dyDescent="0.25">
      <c r="A88" s="30" t="s">
        <v>64</v>
      </c>
      <c r="B88" s="30">
        <f>G88+K88</f>
        <v>261463772</v>
      </c>
      <c r="C88" s="30">
        <f>H88+L88</f>
        <v>217886474.11000001</v>
      </c>
      <c r="D88" s="30">
        <f>I88+M88</f>
        <v>194150209.78</v>
      </c>
      <c r="E88" s="30"/>
      <c r="F88" s="2"/>
      <c r="G88" s="15">
        <v>261463772</v>
      </c>
      <c r="H88" s="30">
        <v>217886474.11000001</v>
      </c>
      <c r="I88" s="3">
        <v>194150209.78</v>
      </c>
      <c r="J88" s="30">
        <f>I88/H88*100</f>
        <v>89.106132252148541</v>
      </c>
      <c r="K88" s="30"/>
      <c r="L88" s="30"/>
      <c r="M88" s="30"/>
      <c r="N88" s="30"/>
      <c r="O88" s="29"/>
    </row>
    <row r="89" spans="1:16" ht="13.5" hidden="1" customHeight="1" x14ac:dyDescent="0.25">
      <c r="A89" s="30" t="s">
        <v>65</v>
      </c>
      <c r="B89" s="30">
        <v>0</v>
      </c>
      <c r="C89" s="30">
        <v>0</v>
      </c>
      <c r="D89" s="30">
        <v>0</v>
      </c>
      <c r="E89" s="30"/>
      <c r="F89" s="2"/>
      <c r="G89" s="15"/>
      <c r="H89" s="30"/>
      <c r="I89" s="3"/>
      <c r="J89" s="30"/>
      <c r="K89" s="30">
        <v>131165579</v>
      </c>
      <c r="L89" s="30">
        <f>K89/12*10</f>
        <v>109304649.16666666</v>
      </c>
      <c r="M89" s="30">
        <v>97678482</v>
      </c>
      <c r="N89" s="30">
        <f>M89/L89*100</f>
        <v>89.363519982632027</v>
      </c>
      <c r="O89" s="29"/>
    </row>
    <row r="90" spans="1:16" x14ac:dyDescent="0.2">
      <c r="A90" s="29"/>
      <c r="B90" s="29"/>
      <c r="C90" s="29"/>
      <c r="D90" s="29"/>
      <c r="E90" s="29"/>
      <c r="F90" s="29"/>
      <c r="G90" s="29"/>
      <c r="H90" s="29"/>
      <c r="I90" s="26"/>
      <c r="J90" s="29"/>
      <c r="K90" s="29"/>
      <c r="L90" s="29" t="s">
        <v>67</v>
      </c>
      <c r="M90" s="29"/>
      <c r="N90" s="29"/>
      <c r="O90" s="29"/>
    </row>
    <row r="91" spans="1:16" ht="15.75" x14ac:dyDescent="0.2">
      <c r="D91" s="9"/>
      <c r="E91" s="9"/>
      <c r="F91" s="29"/>
      <c r="G91" s="23"/>
      <c r="H91" s="29"/>
      <c r="I91" s="9"/>
      <c r="J91" s="29"/>
      <c r="K91" s="29"/>
      <c r="L91" s="29"/>
      <c r="M91" s="29"/>
    </row>
    <row r="92" spans="1:16" ht="15.75" x14ac:dyDescent="0.2">
      <c r="A92" s="79" t="s">
        <v>8</v>
      </c>
      <c r="B92" s="81" t="s">
        <v>82</v>
      </c>
      <c r="C92" s="82"/>
      <c r="D92" s="83" t="s">
        <v>12</v>
      </c>
      <c r="E92" s="85" t="s">
        <v>68</v>
      </c>
      <c r="F92" s="68"/>
      <c r="G92" s="57"/>
      <c r="H92" s="57"/>
      <c r="I92" s="57"/>
      <c r="J92" s="57"/>
      <c r="K92" s="57"/>
      <c r="L92" s="57"/>
      <c r="M92" s="57"/>
      <c r="N92" s="86" t="s">
        <v>7</v>
      </c>
    </row>
    <row r="93" spans="1:16" ht="15.75" x14ac:dyDescent="0.2">
      <c r="A93" s="80"/>
      <c r="B93" s="58" t="s">
        <v>2</v>
      </c>
      <c r="C93" s="58" t="s">
        <v>83</v>
      </c>
      <c r="D93" s="84"/>
      <c r="E93" s="85"/>
      <c r="F93" s="68"/>
      <c r="G93" s="59"/>
      <c r="H93" s="59"/>
      <c r="I93" s="59"/>
      <c r="J93" s="59"/>
      <c r="K93" s="59"/>
      <c r="L93" s="59"/>
      <c r="M93" s="59"/>
      <c r="N93" s="87"/>
    </row>
    <row r="94" spans="1:16" ht="15.75" x14ac:dyDescent="0.25">
      <c r="A94" s="60" t="s">
        <v>84</v>
      </c>
      <c r="B94" s="61">
        <f>B16+B22+B35+B38+B42+B46+B49</f>
        <v>217437162.77000001</v>
      </c>
      <c r="C94" s="61">
        <f>C16+C22+C35+C38+C42+C46+C49</f>
        <v>217437162.77000001</v>
      </c>
      <c r="D94" s="61">
        <f>D16+D22+D35+D38+D42+D46+D49</f>
        <v>224748837.23000002</v>
      </c>
      <c r="E94" s="63">
        <f>D94-C94</f>
        <v>7311674.4600000083</v>
      </c>
      <c r="F94" s="2">
        <f t="shared" ref="F94:F96" si="22">D94/C94*100</f>
        <v>103.36266090251284</v>
      </c>
      <c r="G94" s="62"/>
      <c r="H94" s="62"/>
      <c r="I94" s="62"/>
      <c r="J94" s="62"/>
      <c r="K94" s="62"/>
      <c r="L94" s="62"/>
      <c r="M94" s="62"/>
      <c r="N94" s="63">
        <f>D94/C94*100</f>
        <v>103.36266090251284</v>
      </c>
    </row>
    <row r="95" spans="1:16" ht="15.75" x14ac:dyDescent="0.25">
      <c r="A95" s="60" t="s">
        <v>85</v>
      </c>
      <c r="B95" s="64">
        <f>B52+B59+B62+B66+B84+B87</f>
        <v>8734560.0800000001</v>
      </c>
      <c r="C95" s="64">
        <f>C52+C59+C62+C66+C84+C87</f>
        <v>8734560.0800000001</v>
      </c>
      <c r="D95" s="64">
        <f>D52+D59+D62+D66+D84+D87</f>
        <v>11072597.439999999</v>
      </c>
      <c r="E95" s="63">
        <f>D95-C95</f>
        <v>2338037.3599999994</v>
      </c>
      <c r="F95" s="2">
        <f t="shared" si="22"/>
        <v>126.76766017505028</v>
      </c>
      <c r="G95" s="62"/>
      <c r="H95" s="62"/>
      <c r="I95" s="62"/>
      <c r="J95" s="62"/>
      <c r="K95" s="62"/>
      <c r="L95" s="62"/>
      <c r="M95" s="62"/>
      <c r="N95" s="63">
        <f>D95/C95*100</f>
        <v>126.76766017505028</v>
      </c>
    </row>
    <row r="96" spans="1:16" ht="15.75" x14ac:dyDescent="0.25">
      <c r="A96" s="65" t="s">
        <v>86</v>
      </c>
      <c r="B96" s="37">
        <f>B94+B95</f>
        <v>226171722.85000002</v>
      </c>
      <c r="C96" s="37">
        <f t="shared" ref="C96:D96" si="23">C94+C95</f>
        <v>226171722.85000002</v>
      </c>
      <c r="D96" s="37">
        <f t="shared" si="23"/>
        <v>235821434.67000002</v>
      </c>
      <c r="E96" s="67">
        <f>D96-C96</f>
        <v>9649711.8199999928</v>
      </c>
      <c r="F96" s="25">
        <f t="shared" si="22"/>
        <v>104.26654212047535</v>
      </c>
      <c r="G96" s="66"/>
      <c r="H96" s="66"/>
      <c r="I96" s="66"/>
      <c r="J96" s="66"/>
      <c r="K96" s="66"/>
      <c r="L96" s="66"/>
      <c r="M96" s="66"/>
      <c r="N96" s="67">
        <f>D96/C96*100</f>
        <v>104.26654212047535</v>
      </c>
    </row>
    <row r="97" spans="1:7" x14ac:dyDescent="0.2">
      <c r="A97" s="7"/>
      <c r="G97" s="18"/>
    </row>
    <row r="98" spans="1:7" x14ac:dyDescent="0.2">
      <c r="G98" s="18"/>
    </row>
    <row r="99" spans="1:7" ht="15" x14ac:dyDescent="0.25">
      <c r="A99" s="72" t="s">
        <v>88</v>
      </c>
    </row>
    <row r="100" spans="1:7" ht="15" x14ac:dyDescent="0.25">
      <c r="A100" s="72" t="s">
        <v>89</v>
      </c>
    </row>
    <row r="101" spans="1:7" x14ac:dyDescent="0.2">
      <c r="D101" s="12"/>
    </row>
  </sheetData>
  <mergeCells count="20">
    <mergeCell ref="A92:A93"/>
    <mergeCell ref="B92:C92"/>
    <mergeCell ref="D92:D93"/>
    <mergeCell ref="E92:E93"/>
    <mergeCell ref="N92:N93"/>
    <mergeCell ref="A1:N1"/>
    <mergeCell ref="A2:N2"/>
    <mergeCell ref="M3:N3"/>
    <mergeCell ref="A4:A7"/>
    <mergeCell ref="B4:D4"/>
    <mergeCell ref="G4:N4"/>
    <mergeCell ref="B5:C5"/>
    <mergeCell ref="G5:J5"/>
    <mergeCell ref="K5:N5"/>
    <mergeCell ref="G6:H6"/>
    <mergeCell ref="I6:I7"/>
    <mergeCell ref="J6:J7"/>
    <mergeCell ref="K6:L6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на 01101.2020г</vt:lpstr>
    </vt:vector>
  </TitlesOfParts>
  <Company>Грозненский райФО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</dc:creator>
  <cp:lastModifiedBy>Admin</cp:lastModifiedBy>
  <cp:lastPrinted>2020-01-14T10:05:19Z</cp:lastPrinted>
  <dcterms:created xsi:type="dcterms:W3CDTF">2009-03-09T14:06:33Z</dcterms:created>
  <dcterms:modified xsi:type="dcterms:W3CDTF">2020-09-03T14:06:19Z</dcterms:modified>
</cp:coreProperties>
</file>